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FAAC\"/>
    </mc:Choice>
  </mc:AlternateContent>
  <xr:revisionPtr revIDLastSave="0" documentId="8_{A465DFBE-B7A1-40E8-B253-B1C919EBF633}" xr6:coauthVersionLast="40" xr6:coauthVersionMax="40" xr10:uidLastSave="{00000000-0000-0000-0000-000000000000}"/>
  <bookViews>
    <workbookView xWindow="0" yWindow="0" windowWidth="17470" windowHeight="6550" firstSheet="1" activeTab="3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Details'!$A$2:$P$53</definedName>
    <definedName name="_xlnm.Print_Area" localSheetId="4">'Sum Sum'!$A$1:$J$46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13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3" i="2"/>
  <c r="K124" i="2"/>
  <c r="K125" i="2"/>
  <c r="K126" i="2"/>
  <c r="K127" i="2"/>
  <c r="K128" i="2"/>
  <c r="K129" i="2"/>
  <c r="K130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7" i="2"/>
  <c r="K298" i="2"/>
  <c r="K299" i="2"/>
  <c r="K300" i="2"/>
  <c r="K301" i="2"/>
  <c r="K302" i="2"/>
  <c r="K303" i="2"/>
  <c r="K304" i="2"/>
  <c r="K305" i="2"/>
  <c r="K306" i="2"/>
  <c r="K307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8" i="2"/>
  <c r="F25" i="2"/>
  <c r="I43" i="14" l="1"/>
  <c r="I42" i="14"/>
  <c r="I41" i="14"/>
  <c r="I40" i="14"/>
  <c r="I38" i="14"/>
  <c r="I37" i="14"/>
  <c r="I32" i="14"/>
  <c r="I30" i="14"/>
  <c r="I29" i="14"/>
  <c r="I27" i="14"/>
  <c r="I26" i="14"/>
  <c r="I25" i="14"/>
  <c r="I24" i="14"/>
  <c r="I23" i="14"/>
  <c r="I22" i="14"/>
  <c r="I20" i="14"/>
  <c r="I19" i="14"/>
  <c r="I18" i="14"/>
  <c r="I16" i="14"/>
  <c r="I14" i="14"/>
  <c r="I12" i="14"/>
  <c r="I11" i="14"/>
  <c r="I10" i="14"/>
  <c r="I9" i="14"/>
  <c r="I8" i="14"/>
  <c r="I7" i="14"/>
  <c r="G44" i="14"/>
  <c r="D44" i="14" l="1"/>
  <c r="K46" i="1"/>
  <c r="C15" i="12" l="1"/>
  <c r="T412" i="2" l="1"/>
  <c r="T405" i="2"/>
  <c r="T390" i="2"/>
  <c r="T372" i="2"/>
  <c r="T355" i="2"/>
  <c r="T331" i="2"/>
  <c r="T307" i="2"/>
  <c r="T289" i="2"/>
  <c r="T255" i="2"/>
  <c r="T224" i="2"/>
  <c r="T205" i="2"/>
  <c r="T184" i="2"/>
  <c r="T158" i="2"/>
  <c r="T144" i="2"/>
  <c r="T123" i="2"/>
  <c r="T106" i="2"/>
  <c r="U27" i="2"/>
  <c r="T27" i="2"/>
  <c r="S27" i="2"/>
  <c r="Q27" i="2"/>
  <c r="V27" i="2" l="1"/>
  <c r="U412" i="2"/>
  <c r="S412" i="2"/>
  <c r="R412" i="2"/>
  <c r="Q412" i="2"/>
  <c r="U405" i="2"/>
  <c r="S405" i="2"/>
  <c r="R405" i="2"/>
  <c r="Q405" i="2"/>
  <c r="U390" i="2"/>
  <c r="S390" i="2"/>
  <c r="R390" i="2"/>
  <c r="Q390" i="2"/>
  <c r="U372" i="2"/>
  <c r="S372" i="2"/>
  <c r="R372" i="2"/>
  <c r="Q372" i="2"/>
  <c r="U355" i="2"/>
  <c r="S355" i="2"/>
  <c r="R355" i="2"/>
  <c r="Q355" i="2"/>
  <c r="U331" i="2"/>
  <c r="S331" i="2"/>
  <c r="R331" i="2"/>
  <c r="Q331" i="2"/>
  <c r="U307" i="2"/>
  <c r="S307" i="2"/>
  <c r="R307" i="2"/>
  <c r="Q307" i="2"/>
  <c r="U289" i="2"/>
  <c r="S289" i="2"/>
  <c r="R289" i="2"/>
  <c r="Q289" i="2"/>
  <c r="U255" i="2"/>
  <c r="S255" i="2"/>
  <c r="R255" i="2"/>
  <c r="Q255" i="2"/>
  <c r="U224" i="2"/>
  <c r="S224" i="2"/>
  <c r="R224" i="2"/>
  <c r="Q224" i="2"/>
  <c r="U205" i="2"/>
  <c r="S205" i="2"/>
  <c r="R205" i="2"/>
  <c r="Q205" i="2"/>
  <c r="U184" i="2"/>
  <c r="S184" i="2"/>
  <c r="R184" i="2"/>
  <c r="Q184" i="2"/>
  <c r="U158" i="2"/>
  <c r="S158" i="2"/>
  <c r="R158" i="2"/>
  <c r="Q158" i="2"/>
  <c r="U144" i="2"/>
  <c r="S144" i="2"/>
  <c r="R144" i="2"/>
  <c r="Q144" i="2"/>
  <c r="U123" i="2"/>
  <c r="S123" i="2"/>
  <c r="R123" i="2"/>
  <c r="Q123" i="2"/>
  <c r="U106" i="2"/>
  <c r="S106" i="2"/>
  <c r="R106" i="2"/>
  <c r="Q106" i="2"/>
  <c r="U84" i="2"/>
  <c r="T84" i="2"/>
  <c r="S84" i="2"/>
  <c r="R84" i="2"/>
  <c r="Q84" i="2"/>
  <c r="U62" i="2"/>
  <c r="T62" i="2"/>
  <c r="S62" i="2"/>
  <c r="R62" i="2"/>
  <c r="Q62" i="2"/>
  <c r="J414" i="2"/>
  <c r="I414" i="2"/>
  <c r="H414" i="2"/>
  <c r="G414" i="2"/>
  <c r="E414" i="2"/>
  <c r="J388" i="2"/>
  <c r="I388" i="2"/>
  <c r="H388" i="2"/>
  <c r="G388" i="2"/>
  <c r="E388" i="2"/>
  <c r="J364" i="2"/>
  <c r="I364" i="2"/>
  <c r="H364" i="2"/>
  <c r="G364" i="2"/>
  <c r="E364" i="2"/>
  <c r="J336" i="2"/>
  <c r="I336" i="2"/>
  <c r="H336" i="2"/>
  <c r="G336" i="2"/>
  <c r="E336" i="2"/>
  <c r="J308" i="2"/>
  <c r="I308" i="2"/>
  <c r="H308" i="2"/>
  <c r="G308" i="2"/>
  <c r="E308" i="2"/>
  <c r="J296" i="2"/>
  <c r="I296" i="2"/>
  <c r="H296" i="2"/>
  <c r="G296" i="2"/>
  <c r="E296" i="2"/>
  <c r="J278" i="2"/>
  <c r="I278" i="2"/>
  <c r="H278" i="2"/>
  <c r="G278" i="2"/>
  <c r="E278" i="2"/>
  <c r="J261" i="2"/>
  <c r="I261" i="2"/>
  <c r="H261" i="2"/>
  <c r="G261" i="2"/>
  <c r="E261" i="2"/>
  <c r="J242" i="2"/>
  <c r="I242" i="2"/>
  <c r="H242" i="2"/>
  <c r="G242" i="2"/>
  <c r="E242" i="2"/>
  <c r="J228" i="2"/>
  <c r="I228" i="2"/>
  <c r="H228" i="2"/>
  <c r="G228" i="2"/>
  <c r="E228" i="2"/>
  <c r="J202" i="2"/>
  <c r="I202" i="2"/>
  <c r="H202" i="2"/>
  <c r="G202" i="2"/>
  <c r="E202" i="2"/>
  <c r="J183" i="2"/>
  <c r="I183" i="2"/>
  <c r="H183" i="2"/>
  <c r="G183" i="2"/>
  <c r="E183" i="2"/>
  <c r="J155" i="2"/>
  <c r="I155" i="2"/>
  <c r="H155" i="2"/>
  <c r="G155" i="2"/>
  <c r="E155" i="2"/>
  <c r="J131" i="2"/>
  <c r="I131" i="2"/>
  <c r="H131" i="2"/>
  <c r="G131" i="2"/>
  <c r="E131" i="2"/>
  <c r="J122" i="2"/>
  <c r="I122" i="2"/>
  <c r="H122" i="2"/>
  <c r="G122" i="2"/>
  <c r="E122" i="2"/>
  <c r="J101" i="2"/>
  <c r="I101" i="2"/>
  <c r="H101" i="2"/>
  <c r="G101" i="2"/>
  <c r="E101" i="2"/>
  <c r="J79" i="2"/>
  <c r="I79" i="2"/>
  <c r="H79" i="2"/>
  <c r="G79" i="2"/>
  <c r="E79" i="2"/>
  <c r="J47" i="2"/>
  <c r="I47" i="2"/>
  <c r="H47" i="2"/>
  <c r="G47" i="2"/>
  <c r="E47" i="2"/>
  <c r="J25" i="2"/>
  <c r="I25" i="2"/>
  <c r="H25" i="2"/>
  <c r="G25" i="2"/>
  <c r="E25" i="2"/>
  <c r="V411" i="2"/>
  <c r="V410" i="2"/>
  <c r="V409" i="2"/>
  <c r="V408" i="2"/>
  <c r="V407" i="2"/>
  <c r="V406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K101" i="2" l="1"/>
  <c r="K183" i="2"/>
  <c r="K261" i="2"/>
  <c r="K336" i="2"/>
  <c r="K122" i="2"/>
  <c r="K47" i="2"/>
  <c r="K131" i="2"/>
  <c r="K228" i="2"/>
  <c r="K296" i="2"/>
  <c r="K388" i="2"/>
  <c r="V106" i="2"/>
  <c r="V123" i="2"/>
  <c r="V144" i="2"/>
  <c r="V158" i="2"/>
  <c r="V184" i="2"/>
  <c r="V205" i="2"/>
  <c r="V224" i="2"/>
  <c r="V255" i="2"/>
  <c r="V289" i="2"/>
  <c r="V307" i="2"/>
  <c r="V331" i="2"/>
  <c r="V372" i="2"/>
  <c r="V390" i="2"/>
  <c r="V405" i="2"/>
  <c r="V412" i="2"/>
  <c r="K25" i="2"/>
  <c r="K202" i="2"/>
  <c r="K278" i="2"/>
  <c r="K364" i="2"/>
  <c r="K79" i="2"/>
  <c r="K155" i="2"/>
  <c r="K242" i="2"/>
  <c r="K308" i="2"/>
  <c r="K414" i="2"/>
  <c r="V62" i="2"/>
  <c r="V84" i="2"/>
  <c r="V355" i="2"/>
  <c r="E39" i="14"/>
  <c r="I39" i="14" s="1"/>
  <c r="E36" i="14"/>
  <c r="I36" i="14" s="1"/>
  <c r="E35" i="14"/>
  <c r="I35" i="14" s="1"/>
  <c r="E34" i="14"/>
  <c r="I34" i="14" s="1"/>
  <c r="E33" i="14"/>
  <c r="I33" i="14" s="1"/>
  <c r="E31" i="14"/>
  <c r="I31" i="14" s="1"/>
  <c r="E28" i="14"/>
  <c r="I28" i="14" s="1"/>
  <c r="E21" i="14"/>
  <c r="I21" i="14" s="1"/>
  <c r="E17" i="14"/>
  <c r="I17" i="14" s="1"/>
  <c r="E15" i="14"/>
  <c r="I15" i="14" s="1"/>
  <c r="E13" i="14"/>
  <c r="I13" i="14" s="1"/>
  <c r="H44" i="14"/>
  <c r="F44" i="14"/>
  <c r="I44" i="14" l="1"/>
  <c r="E44" i="14"/>
  <c r="G46" i="1" l="1"/>
  <c r="M46" i="1"/>
  <c r="L46" i="1"/>
  <c r="I46" i="1"/>
  <c r="H46" i="1"/>
  <c r="E46" i="1"/>
  <c r="D46" i="1"/>
  <c r="F45" i="1"/>
  <c r="N45" i="1" s="1"/>
  <c r="F44" i="1"/>
  <c r="N44" i="1" s="1"/>
  <c r="F43" i="1"/>
  <c r="N43" i="1" s="1"/>
  <c r="F42" i="1"/>
  <c r="N42" i="1" s="1"/>
  <c r="F41" i="1"/>
  <c r="N41" i="1" s="1"/>
  <c r="F40" i="1"/>
  <c r="N40" i="1" s="1"/>
  <c r="F39" i="1"/>
  <c r="N39" i="1" s="1"/>
  <c r="F38" i="1"/>
  <c r="N38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30" i="1"/>
  <c r="N30" i="1" s="1"/>
  <c r="F29" i="1"/>
  <c r="N29" i="1" s="1"/>
  <c r="F28" i="1"/>
  <c r="N28" i="1" s="1"/>
  <c r="F27" i="1"/>
  <c r="N27" i="1" s="1"/>
  <c r="F26" i="1"/>
  <c r="N26" i="1" s="1"/>
  <c r="F25" i="1"/>
  <c r="N25" i="1" s="1"/>
  <c r="F24" i="1"/>
  <c r="N24" i="1" s="1"/>
  <c r="F23" i="1"/>
  <c r="N23" i="1" s="1"/>
  <c r="F22" i="1"/>
  <c r="N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N13" i="1" s="1"/>
  <c r="F12" i="1"/>
  <c r="N12" i="1" s="1"/>
  <c r="F11" i="1"/>
  <c r="N11" i="1" s="1"/>
  <c r="F10" i="1"/>
  <c r="N10" i="1" s="1"/>
  <c r="J16" i="1" l="1"/>
  <c r="O16" i="1" s="1"/>
  <c r="J24" i="1"/>
  <c r="O24" i="1" s="1"/>
  <c r="J32" i="1"/>
  <c r="O32" i="1" s="1"/>
  <c r="J40" i="1"/>
  <c r="O40" i="1" s="1"/>
  <c r="N46" i="1"/>
  <c r="J17" i="1"/>
  <c r="O17" i="1" s="1"/>
  <c r="J25" i="1"/>
  <c r="O25" i="1" s="1"/>
  <c r="J33" i="1"/>
  <c r="O33" i="1" s="1"/>
  <c r="J41" i="1"/>
  <c r="O41" i="1" s="1"/>
  <c r="J15" i="1"/>
  <c r="O15" i="1" s="1"/>
  <c r="J23" i="1"/>
  <c r="O23" i="1" s="1"/>
  <c r="J31" i="1"/>
  <c r="O31" i="1" s="1"/>
  <c r="J39" i="1"/>
  <c r="O39" i="1" s="1"/>
  <c r="J18" i="1"/>
  <c r="O18" i="1" s="1"/>
  <c r="J26" i="1"/>
  <c r="O26" i="1" s="1"/>
  <c r="J34" i="1"/>
  <c r="O34" i="1" s="1"/>
  <c r="J42" i="1"/>
  <c r="O42" i="1" s="1"/>
  <c r="J11" i="1"/>
  <c r="O11" i="1" s="1"/>
  <c r="J19" i="1"/>
  <c r="O19" i="1" s="1"/>
  <c r="J27" i="1"/>
  <c r="O27" i="1" s="1"/>
  <c r="J35" i="1"/>
  <c r="O35" i="1" s="1"/>
  <c r="J43" i="1"/>
  <c r="O43" i="1" s="1"/>
  <c r="J12" i="1"/>
  <c r="O12" i="1" s="1"/>
  <c r="J20" i="1"/>
  <c r="O20" i="1" s="1"/>
  <c r="J28" i="1"/>
  <c r="O28" i="1" s="1"/>
  <c r="J36" i="1"/>
  <c r="O36" i="1" s="1"/>
  <c r="J44" i="1"/>
  <c r="O44" i="1" s="1"/>
  <c r="J13" i="1"/>
  <c r="O13" i="1" s="1"/>
  <c r="J21" i="1"/>
  <c r="O21" i="1" s="1"/>
  <c r="J29" i="1"/>
  <c r="O29" i="1" s="1"/>
  <c r="J37" i="1"/>
  <c r="O37" i="1" s="1"/>
  <c r="J45" i="1"/>
  <c r="O45" i="1" s="1"/>
  <c r="J14" i="1"/>
  <c r="O14" i="1" s="1"/>
  <c r="J22" i="1"/>
  <c r="O22" i="1" s="1"/>
  <c r="J30" i="1"/>
  <c r="O30" i="1" s="1"/>
  <c r="J38" i="1"/>
  <c r="O38" i="1" s="1"/>
  <c r="J10" i="1"/>
  <c r="O10" i="1" s="1"/>
  <c r="F46" i="1"/>
  <c r="E27" i="12"/>
  <c r="I27" i="12" s="1"/>
  <c r="E26" i="12"/>
  <c r="E25" i="12"/>
  <c r="I25" i="12" s="1"/>
  <c r="E24" i="12"/>
  <c r="I24" i="12" s="1"/>
  <c r="E23" i="12"/>
  <c r="I23" i="12" s="1"/>
  <c r="I26" i="12"/>
  <c r="H28" i="12"/>
  <c r="G28" i="12"/>
  <c r="F28" i="12"/>
  <c r="D28" i="12"/>
  <c r="C28" i="12"/>
  <c r="O46" i="1" l="1"/>
  <c r="J46" i="1"/>
  <c r="I28" i="12"/>
  <c r="E28" i="12"/>
  <c r="G14" i="12"/>
  <c r="G13" i="12"/>
  <c r="G12" i="12"/>
  <c r="G11" i="12"/>
  <c r="G10" i="12"/>
  <c r="G9" i="12"/>
  <c r="G8" i="12"/>
  <c r="G7" i="12"/>
  <c r="G15" i="12" s="1"/>
  <c r="D15" i="12"/>
  <c r="F15" i="12"/>
  <c r="E15" i="12" l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<sst xmlns="http://schemas.openxmlformats.org/spreadsheetml/2006/main" count="1081" uniqueCount="916">
  <si>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</si>
  <si>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</si>
  <si>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</si>
  <si>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</si>
  <si>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</si>
  <si>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</si>
  <si>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</si>
  <si>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</si>
  <si>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</si>
  <si>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</si>
  <si>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</si>
  <si>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</si>
  <si>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</si>
  <si>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</si>
  <si>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</si>
  <si>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</si>
  <si>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</si>
  <si>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</si>
  <si>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</si>
  <si>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</si>
  <si>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</si>
  <si>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</si>
  <si>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</si>
  <si>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</si>
  <si>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</si>
  <si>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</si>
  <si>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</si>
  <si>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</si>
  <si>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</si>
  <si>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</si>
  <si>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</si>
  <si>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</si>
  <si>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</si>
  <si>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</si>
  <si>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</si>
  <si>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</si>
  <si>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</si>
  <si>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</si>
  <si>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</si>
  <si>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</si>
  <si>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</si>
  <si>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</si>
  <si>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</si>
  <si>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</si>
  <si>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</si>
  <si>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</si>
  <si>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</si>
  <si>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</si>
  <si>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</si>
  <si>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</si>
  <si>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</si>
  <si>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</si>
  <si>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</si>
  <si>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</si>
  <si>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</si>
  <si>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</si>
  <si>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</si>
  <si>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</si>
  <si>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</si>
  <si>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</si>
  <si>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</si>
  <si>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</si>
  <si>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</si>
  <si>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</si>
  <si>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</si>
  <si>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</si>
  <si>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</si>
  <si>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</si>
  <si>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</si>
  <si>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</si>
  <si>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</si>
  <si>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</si>
  <si>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</si>
  <si>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</si>
  <si>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</si>
  <si>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</si>
  <si>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</si>
  <si>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</si>
  <si>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</si>
  <si>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</si>
  <si>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</si>
  <si>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</si>
  <si>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</si>
  <si>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</si>
  <si>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</si>
  <si>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</si>
  <si>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</si>
  <si>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</si>
  <si>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</si>
  <si>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</si>
  <si>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</si>
  <si>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</si>
  <si>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</si>
  <si>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</si>
  <si>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</si>
  <si>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</si>
  <si>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</si>
  <si>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</si>
  <si>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</si>
  <si>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</si>
  <si>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</si>
  <si>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</si>
  <si>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</si>
  <si>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</si>
  <si>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</si>
  <si>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</si>
  <si>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</si>
  <si>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</si>
  <si>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</si>
  <si>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</si>
  <si>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</si>
  <si>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</si>
  <si>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</si>
  <si>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</si>
  <si>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</si>
  <si>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</si>
  <si>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</si>
  <si>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</si>
  <si>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</si>
  <si>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</si>
  <si>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</si>
  <si>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</si>
  <si>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</si>
  <si>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</si>
  <si>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</si>
  <si>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</si>
  <si>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</si>
  <si>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</si>
  <si>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</si>
  <si>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</si>
  <si>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</si>
  <si>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</si>
  <si>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</si>
  <si>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</si>
  <si>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</si>
  <si>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</si>
  <si>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</si>
  <si>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</si>
  <si>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</si>
  <si>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</si>
  <si>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</si>
  <si>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</si>
  <si>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</si>
  <si>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</si>
  <si>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</si>
  <si>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</si>
  <si>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</si>
  <si>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</si>
  <si>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</si>
  <si>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</si>
  <si>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</si>
  <si>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</si>
  <si>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</si>
  <si>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</si>
  <si>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</si>
  <si>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</si>
  <si>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</si>
  <si>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</si>
  <si>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</si>
  <si>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</si>
  <si>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</si>
  <si>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</si>
  <si>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</si>
  <si>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</si>
  <si>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</si>
  <si>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</si>
  <si>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</si>
  <si>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</si>
  <si>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</si>
  <si>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</si>
  <si>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</si>
  <si>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</si>
  <si>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</si>
  <si>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</si>
  <si>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</si>
  <si>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</si>
  <si>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</si>
  <si>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</si>
  <si>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</si>
  <si>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</si>
  <si>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</si>
  <si>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</si>
  <si>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</si>
  <si>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</si>
  <si>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</si>
  <si>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</si>
  <si>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</si>
  <si>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</si>
  <si>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</si>
  <si>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</si>
  <si>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</si>
  <si>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</si>
  <si>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</si>
  <si>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</si>
  <si>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</si>
  <si>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</si>
  <si>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</si>
  <si>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</si>
  <si>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</si>
  <si>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</si>
  <si>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</si>
  <si>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</si>
  <si>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</si>
  <si>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</si>
  <si>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</si>
  <si>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</si>
  <si>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</si>
  <si>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</si>
  <si>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</si>
  <si>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</si>
  <si>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</si>
  <si>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</si>
  <si>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</si>
  <si>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</si>
  <si>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</si>
  <si>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</si>
  <si>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</si>
  <si>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</si>
  <si>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</si>
  <si>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</si>
  <si>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</si>
  <si>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</si>
  <si>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</si>
  <si>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</si>
  <si>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</si>
  <si>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</si>
  <si>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</si>
  <si>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</si>
  <si>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</si>
  <si>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</si>
  <si>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</si>
  <si>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</si>
  <si>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</si>
  <si>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</si>
  <si>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</si>
  <si>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</si>
  <si>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</si>
  <si>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</si>
  <si>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</si>
  <si>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</si>
  <si>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</si>
  <si>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</si>
  <si>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</si>
  <si>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</si>
  <si>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</si>
  <si>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</si>
  <si>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</si>
  <si>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</si>
  <si>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</si>
  <si>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</si>
  <si>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</si>
  <si>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</si>
  <si>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</si>
  <si>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</si>
  <si>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</si>
  <si>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</si>
  <si>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</si>
  <si>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</si>
  <si>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</si>
  <si>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</si>
  <si>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</si>
  <si>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</si>
  <si>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</si>
  <si>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</si>
  <si>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</si>
  <si>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</si>
  <si>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</si>
  <si>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</si>
  <si>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</si>
  <si>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</si>
  <si>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</si>
  <si>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</si>
  <si>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</si>
  <si>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</si>
  <si>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</si>
  <si>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</si>
  <si>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</si>
  <si>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</si>
  <si>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</si>
  <si>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</si>
  <si>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</si>
  <si>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</si>
  <si>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</si>
  <si>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</si>
  <si>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</si>
  <si>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</si>
  <si>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</si>
  <si>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</si>
  <si>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</si>
  <si>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</si>
  <si>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</si>
  <si>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</si>
  <si>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</si>
  <si>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</si>
  <si>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</si>
  <si>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</si>
  <si>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</si>
  <si>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</si>
  <si>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</si>
  <si>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</si>
  <si>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</si>
  <si>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</si>
  <si>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</si>
  <si>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</si>
  <si>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</si>
  <si>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</si>
  <si>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</si>
  <si>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</si>
  <si>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</si>
  <si>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</si>
  <si>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</si>
  <si>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</si>
  <si>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</si>
  <si>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</si>
  <si>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</si>
  <si>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</si>
  <si>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</si>
  <si>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</si>
  <si>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</si>
  <si>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</si>
  <si>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</si>
  <si>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</si>
  <si>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</si>
  <si>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</si>
  <si>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</si>
  <si>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</si>
  <si>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</si>
  <si>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</si>
  <si>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</si>
  <si>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</si>
  <si>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</si>
  <si>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</si>
  <si>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</si>
  <si>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</si>
  <si>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</si>
  <si>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</si>
  <si>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</si>
  <si>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</si>
  <si>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</si>
  <si>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</si>
  <si>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</si>
  <si>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</si>
  <si>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</si>
  <si>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</si>
  <si>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</si>
  <si>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</si>
  <si>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</si>
  <si>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</si>
  <si>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</si>
  <si>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</si>
  <si>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</si>
  <si>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</si>
  <si>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</si>
  <si>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</si>
  <si>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</si>
  <si>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</si>
  <si>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</si>
  <si>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</si>
  <si>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</si>
  <si>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</si>
  <si>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</si>
  <si>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</si>
  <si>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</si>
  <si>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</si>
  <si>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</si>
  <si>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</si>
  <si>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</si>
  <si>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</si>
  <si>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</si>
  <si>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</si>
  <si>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</si>
  <si>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</si>
  <si>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</si>
  <si>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</si>
  <si>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</si>
  <si>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</si>
  <si>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</si>
  <si>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</si>
  <si>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</si>
  <si>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</si>
  <si>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</si>
  <si>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</si>
  <si>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</si>
  <si>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</si>
  <si>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</si>
  <si>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</si>
  <si>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</si>
  <si>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</si>
  <si>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</si>
  <si>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</si>
  <si>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</si>
  <si>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</si>
  <si>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</si>
  <si>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</si>
  <si>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</si>
  <si>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</si>
  <si>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</si>
  <si>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</si>
  <si>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</si>
  <si>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</si>
  <si>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</si>
  <si>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</si>
  <si>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</si>
  <si>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</si>
  <si>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</si>
  <si>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</si>
  <si>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</si>
  <si>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</si>
  <si>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</si>
  <si>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</si>
  <si>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</si>
  <si>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</si>
  <si>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</si>
  <si>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</si>
  <si>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</si>
  <si>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</si>
  <si>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</si>
  <si>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</si>
  <si>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</si>
  <si>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</si>
  <si>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</si>
  <si>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</si>
  <si>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</si>
  <si>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</si>
  <si>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</si>
  <si>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</si>
  <si>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</si>
  <si>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</si>
  <si>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</si>
  <si>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</si>
  <si>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</si>
  <si>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</si>
  <si>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</si>
  <si>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</si>
  <si>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</si>
  <si>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</si>
  <si>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</si>
  <si>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</si>
  <si>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</si>
  <si>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</si>
  <si>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</si>
  <si>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</si>
  <si>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</si>
  <si>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</si>
  <si>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</si>
  <si>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</si>
  <si>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</si>
  <si>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</si>
  <si>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</si>
  <si>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</si>
  <si>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</si>
  <si>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</si>
  <si>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</si>
  <si>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</si>
  <si>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</si>
  <si>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</si>
  <si>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</si>
  <si>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</si>
  <si>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</si>
  <si>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</si>
  <si>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</si>
  <si>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</si>
  <si>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</si>
  <si>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</si>
  <si>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</si>
  <si>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</si>
  <si>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</si>
  <si>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</si>
  <si>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</si>
  <si>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</si>
  <si>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</si>
  <si>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</si>
  <si>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</si>
  <si>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</si>
  <si>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</si>
  <si>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</si>
  <si>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</si>
  <si>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</si>
  <si>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</si>
  <si>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</si>
  <si>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</si>
  <si>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</si>
  <si>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</si>
  <si>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</si>
  <si>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</si>
  <si>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</si>
  <si>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</si>
  <si>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</si>
  <si>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</si>
  <si>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</si>
  <si>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</si>
  <si>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</si>
  <si>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</si>
  <si>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</si>
  <si>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</si>
  <si>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</si>
  <si>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</si>
  <si>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</si>
  <si>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</si>
  <si>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</si>
  <si>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</si>
  <si>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</si>
  <si>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</si>
  <si>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</si>
  <si>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</si>
  <si>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</si>
  <si>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</si>
  <si>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</si>
  <si>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</si>
  <si>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</si>
  <si>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</si>
  <si>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</si>
  <si>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</si>
  <si>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</si>
  <si>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</si>
  <si>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</si>
  <si>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</si>
  <si>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</si>
  <si>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</si>
  <si>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</si>
  <si>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</si>
  <si>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</si>
  <si>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</si>
  <si>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</si>
  <si>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</si>
  <si>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</si>
  <si>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</si>
  <si>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</si>
  <si>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</si>
  <si>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</si>
  <si>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</si>
  <si>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</si>
  <si>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</si>
  <si>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</si>
  <si>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</si>
  <si>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</si>
  <si>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</si>
  <si>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</si>
  <si>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</si>
  <si>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</si>
  <si>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</si>
  <si>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</si>
  <si>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</si>
  <si>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</si>
  <si>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</si>
  <si>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</si>
  <si>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</si>
  <si>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</si>
  <si>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</si>
  <si>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</si>
  <si>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</si>
  <si>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</si>
  <si>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</si>
  <si>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</si>
  <si>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</si>
  <si>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</si>
  <si>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</si>
  <si>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</si>
  <si>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</si>
  <si>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</si>
  <si>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</si>
  <si>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</si>
  <si>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</si>
  <si>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</si>
  <si>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</si>
  <si>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</si>
  <si>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</si>
  <si>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</si>
  <si>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</si>
  <si>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</si>
  <si>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</si>
  <si>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</si>
  <si>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</si>
  <si>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</si>
  <si>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</si>
  <si>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</si>
  <si>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</si>
  <si>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</si>
  <si>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</si>
  <si>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</si>
  <si>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</si>
  <si>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</si>
  <si>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</si>
  <si>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</si>
  <si>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</si>
  <si>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</si>
  <si>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</si>
  <si>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</si>
  <si>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</si>
  <si>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</si>
  <si>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</si>
  <si>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</si>
  <si>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</si>
  <si>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</si>
  <si>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</si>
  <si>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</si>
  <si>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</si>
  <si>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</si>
  <si>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</si>
  <si>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</si>
  <si>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</si>
  <si>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</si>
  <si>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</si>
  <si>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</si>
  <si>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</si>
  <si>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</si>
  <si>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</si>
  <si>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</si>
  <si>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</si>
  <si>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</si>
  <si>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</si>
  <si>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</si>
  <si>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</si>
  <si>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</si>
  <si>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</si>
  <si>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</si>
  <si>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</si>
  <si>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</si>
  <si>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</si>
  <si>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</si>
  <si>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</si>
  <si>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</si>
  <si>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</si>
  <si>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</si>
  <si>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</si>
  <si>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</si>
  <si>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</si>
  <si>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</si>
  <si>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</si>
  <si>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</si>
  <si>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</si>
  <si>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</si>
  <si>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</si>
  <si>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</si>
  <si>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</si>
  <si>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</si>
  <si>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</si>
  <si>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</si>
  <si>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</si>
  <si>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</si>
  <si>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</si>
  <si>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</si>
  <si>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</si>
  <si>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</si>
  <si>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</si>
  <si>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</si>
  <si>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</si>
  <si>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</si>
  <si>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</si>
  <si>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</si>
  <si>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</si>
  <si>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</si>
  <si>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</si>
  <si>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</si>
  <si>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</si>
  <si>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</si>
  <si>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</si>
  <si>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</si>
  <si>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</si>
  <si>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</si>
  <si>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</si>
  <si>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</si>
  <si>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</si>
  <si>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</si>
  <si>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</si>
  <si>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</si>
  <si>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</si>
  <si>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</si>
  <si>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</si>
  <si>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</si>
  <si>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</si>
  <si>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</si>
  <si>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</si>
  <si>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</si>
  <si>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</si>
  <si>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</si>
  <si>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</si>
  <si>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</si>
  <si>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</si>
  <si>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</si>
  <si>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</si>
  <si>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</si>
  <si>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</si>
  <si>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</si>
  <si>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</si>
  <si>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</si>
  <si>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</si>
  <si>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</si>
  <si>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</si>
  <si>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</si>
  <si>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</si>
  <si>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</si>
  <si>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</si>
  <si>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</si>
  <si>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</si>
  <si>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</si>
  <si>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</si>
  <si>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</si>
  <si>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</si>
  <si>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</si>
  <si>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</si>
  <si>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</si>
  <si>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</si>
  <si>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</si>
  <si>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</si>
  <si>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</si>
  <si>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</si>
  <si>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</si>
  <si>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</si>
  <si>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</si>
  <si>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</si>
  <si>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</si>
  <si>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</si>
  <si>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</si>
  <si>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</si>
  <si>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</si>
  <si>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</si>
  <si>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</si>
  <si>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</si>
  <si>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</si>
  <si>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</si>
  <si>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</si>
  <si>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</si>
  <si>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</si>
  <si>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</si>
  <si>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</si>
  <si>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</si>
  <si>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</si>
  <si>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</si>
  <si>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</si>
  <si>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</si>
  <si>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</si>
  <si>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</si>
  <si>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</si>
  <si>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</si>
  <si>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</si>
  <si>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</si>
  <si>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</si>
  <si>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</si>
  <si>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</si>
  <si>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</si>
  <si>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</si>
  <si>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</si>
  <si>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</si>
  <si>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</si>
  <si>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</si>
  <si>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</si>
  <si>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</si>
  <si>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</si>
  <si>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</si>
  <si>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</si>
  <si>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</si>
  <si>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</si>
  <si>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</si>
  <si>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</si>
  <si>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</si>
  <si>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</si>
  <si>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</si>
  <si>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</si>
  <si>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</si>
  <si>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</si>
  <si>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</si>
  <si>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</si>
  <si>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</si>
  <si>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</si>
  <si>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</si>
  <si>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</si>
  <si>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</si>
  <si>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</si>
  <si>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</si>
  <si>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</si>
  <si>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</si>
  <si>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</si>
  <si>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</si>
  <si>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</si>
  <si>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</si>
  <si>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</si>
  <si>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</si>
  <si>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</si>
  <si>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</si>
  <si>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</si>
  <si>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</si>
  <si>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</si>
  <si>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</si>
  <si>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</si>
  <si>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</si>
  <si>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</si>
  <si>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</si>
  <si>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</si>
  <si>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</si>
  <si>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</si>
  <si>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</si>
  <si>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</si>
  <si>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</si>
  <si>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</si>
  <si>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</si>
  <si>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</si>
  <si>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</si>
  <si>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</si>
  <si>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</si>
  <si>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</si>
  <si>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</si>
  <si>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</si>
  <si>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</si>
  <si>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</si>
  <si>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</si>
  <si>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</si>
  <si>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</si>
  <si>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</si>
  <si>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</si>
  <si>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</si>
  <si>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</si>
  <si>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</si>
  <si>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</si>
  <si>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</si>
  <si>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</si>
  <si>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</si>
  <si>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</si>
  <si>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</si>
  <si>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</si>
  <si>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</si>
  <si>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</si>
  <si>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</si>
  <si>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</si>
  <si>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</si>
  <si>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</si>
  <si>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</si>
  <si>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</si>
  <si>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</si>
  <si>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</si>
  <si>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</si>
  <si>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</si>
  <si>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</si>
  <si>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</si>
  <si>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</si>
  <si>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</si>
  <si>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</si>
  <si>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</si>
  <si>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</si>
  <si>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</si>
  <si>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</si>
  <si>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</si>
  <si>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</si>
  <si>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</si>
  <si>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</si>
  <si>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</si>
  <si>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</si>
  <si>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</si>
  <si>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</si>
  <si>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</si>
  <si>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</si>
  <si>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</si>
  <si>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</si>
  <si>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</si>
  <si>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</si>
  <si>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</si>
  <si>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</si>
  <si>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</si>
  <si>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</si>
  <si>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</si>
  <si>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</si>
  <si>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</si>
  <si>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</si>
  <si>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</si>
  <si>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</si>
  <si>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</si>
  <si>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</si>
  <si>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</si>
  <si>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</si>
  <si>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</si>
  <si>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</si>
  <si>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</si>
  <si>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</si>
  <si>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</si>
  <si>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</si>
  <si>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</si>
  <si>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</si>
  <si>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</si>
  <si>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</si>
  <si>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</si>
  <si>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</si>
  <si>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</si>
  <si>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</si>
  <si>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</si>
  <si>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</si>
  <si>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</si>
  <si>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</si>
  <si>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</si>
  <si>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</si>
  <si>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</si>
  <si>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</si>
  <si>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</si>
  <si>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</si>
  <si>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</si>
  <si>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</si>
  <si>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</si>
  <si>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</si>
  <si>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</si>
  <si>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</si>
  <si>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8 (4 + 5 +6+7)</t>
  </si>
  <si>
    <t>Summary of Gross Revenue Allocation by Federation Account Allocation Committee for the Month of July, 2018 Shared in August, 2018</t>
  </si>
  <si>
    <t>Distribution of Revenue Allocation to FGN by Federation Account Allocation Committee for the Month of Julyt, 2018 Shared in August, 2018</t>
  </si>
  <si>
    <t>Distribution of Revenue Allocation to State Governments by Federation Account Allocation Committee for the month of July,2018 Shared in August, 2018</t>
  </si>
  <si>
    <t>Distribution of ₦25.027 Billion Being FOREX Distribution for the Month</t>
  </si>
  <si>
    <t>FCT, ABUJA</t>
  </si>
  <si>
    <t>Total LGCs</t>
  </si>
  <si>
    <t>Distribution of Additional ₦12Billion Funds from NNPC</t>
  </si>
  <si>
    <t>8(3+4+5+6+7)</t>
  </si>
  <si>
    <t>Summary of Distribution of Revenue Allocation to Local Government Councils by Federation Account Allocation Committee for the month of July, 2018 Shared in August, 2018</t>
  </si>
  <si>
    <t>Distribution of Additional ₦12 Billion Funds from NNPC</t>
  </si>
  <si>
    <t>14=6+11+12+13</t>
  </si>
  <si>
    <t>15=10+11+12+13</t>
  </si>
  <si>
    <t>Transfer to ECA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</si>
  <si>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 Salary Bailout</t>
    </r>
  </si>
  <si>
    <r>
      <t xml:space="preserve">Distribution of </t>
    </r>
    <r>
      <rPr>
        <b/>
        <i/>
        <sz val="12"/>
        <color indexed="8"/>
        <rFont val="Calibri"/>
        <family val="2"/>
      </rPr>
      <t xml:space="preserve">₦25.027 </t>
    </r>
    <r>
      <rPr>
        <b/>
        <i/>
        <sz val="12"/>
        <color indexed="8"/>
        <rFont val="Times New Roman"/>
        <family val="1"/>
      </rPr>
      <t>Billion Being FOREX Distribution for the Month</t>
    </r>
  </si>
  <si>
    <t>Distribution of Revenue Allocation to Local Government Councils by Federation Account Allocation Committee for the Month of July, 2018 Shared in August,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</si>
</sst>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\N#,##0.00;&quot;-N&quot;#,##0.00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u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3"/>
      <name val="Times New Roman"/>
      <family val="1"/>
    </font>
    <font>
      <sz val="11"/>
      <color indexed="8"/>
      <name val="Times New Roman"/>
      <family val="1"/>
    </font>
    <font>
      <b/>
      <sz val="20"/>
      <name val="Arial"/>
      <family val="2"/>
    </font>
    <font>
      <b/>
      <i/>
      <sz val="12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4" fillId="0" borderId="0"/>
  </cellStyleXfs>
  <cellXfs count="167">
    <xf numFmtId="0" fontId="0" fillId="0" borderId="0" xfId="0"/>
    <xf numFmtId="43" fontId="0" fillId="0" borderId="0" xfId="0" applyNumberFormat="1"/>
    <xf numFmtId="165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3" fillId="3" borderId="0" xfId="0" applyNumberFormat="1" applyFont="1" applyFill="1" applyAlignment="1"/>
    <xf numFmtId="2" fontId="0" fillId="0" borderId="0" xfId="0" applyNumberFormat="1"/>
    <xf numFmtId="0" fontId="3" fillId="0" borderId="0" xfId="0" applyFont="1" applyAlignment="1"/>
    <xf numFmtId="0" fontId="0" fillId="0" borderId="0" xfId="0" applyAlignment="1"/>
    <xf numFmtId="0" fontId="6" fillId="0" borderId="0" xfId="0" applyFont="1" applyBorder="1" applyAlignment="1"/>
    <xf numFmtId="165" fontId="7" fillId="0" borderId="1" xfId="1" applyFont="1" applyFill="1" applyBorder="1" applyAlignment="1">
      <alignment horizontal="right" wrapText="1"/>
    </xf>
    <xf numFmtId="165" fontId="9" fillId="0" borderId="1" xfId="1" applyFont="1" applyFill="1" applyBorder="1" applyAlignment="1">
      <alignment horizontal="right" wrapText="1"/>
    </xf>
    <xf numFmtId="165" fontId="8" fillId="0" borderId="0" xfId="1" applyFont="1" applyFill="1" applyBorder="1" applyAlignment="1"/>
    <xf numFmtId="165" fontId="9" fillId="0" borderId="0" xfId="1" applyFont="1" applyFill="1" applyBorder="1" applyAlignment="1">
      <alignment horizontal="right" wrapText="1"/>
    </xf>
    <xf numFmtId="165" fontId="10" fillId="0" borderId="1" xfId="1" applyFont="1" applyFill="1" applyBorder="1" applyAlignment="1"/>
    <xf numFmtId="0" fontId="9" fillId="4" borderId="12" xfId="2" applyFont="1" applyFill="1" applyBorder="1" applyAlignment="1">
      <alignment horizontal="center" wrapText="1"/>
    </xf>
    <xf numFmtId="0" fontId="11" fillId="0" borderId="0" xfId="0" applyFont="1"/>
    <xf numFmtId="0" fontId="13" fillId="0" borderId="1" xfId="0" applyFont="1" applyBorder="1" applyAlignment="1">
      <alignment horizontal="center" wrapText="1"/>
    </xf>
    <xf numFmtId="165" fontId="11" fillId="0" borderId="0" xfId="0" applyNumberFormat="1" applyFont="1" applyBorder="1"/>
    <xf numFmtId="165" fontId="11" fillId="0" borderId="0" xfId="0" applyNumberFormat="1" applyFont="1"/>
    <xf numFmtId="165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Alignment="1">
      <alignment horizontal="right"/>
    </xf>
    <xf numFmtId="43" fontId="11" fillId="0" borderId="0" xfId="0" applyNumberFormat="1" applyFont="1" applyBorder="1"/>
    <xf numFmtId="0" fontId="14" fillId="0" borderId="0" xfId="0" applyFont="1" applyFill="1" applyBorder="1"/>
    <xf numFmtId="43" fontId="11" fillId="0" borderId="0" xfId="0" applyNumberFormat="1" applyFont="1"/>
    <xf numFmtId="0" fontId="12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/>
    <xf numFmtId="0" fontId="13" fillId="0" borderId="7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0" fillId="0" borderId="1" xfId="0" applyFont="1" applyBorder="1"/>
    <xf numFmtId="0" fontId="13" fillId="0" borderId="0" xfId="0" quotePrefix="1" applyFont="1" applyBorder="1" applyAlignment="1">
      <alignment horizontal="center"/>
    </xf>
    <xf numFmtId="0" fontId="10" fillId="0" borderId="1" xfId="0" applyFont="1" applyBorder="1" applyAlignment="1"/>
    <xf numFmtId="165" fontId="10" fillId="0" borderId="6" xfId="1" applyFont="1" applyBorder="1"/>
    <xf numFmtId="165" fontId="10" fillId="0" borderId="1" xfId="1" applyFont="1" applyBorder="1"/>
    <xf numFmtId="165" fontId="10" fillId="0" borderId="0" xfId="1" applyFont="1" applyBorder="1"/>
    <xf numFmtId="165" fontId="10" fillId="0" borderId="0" xfId="0" applyNumberFormat="1" applyFont="1" applyBorder="1"/>
    <xf numFmtId="0" fontId="13" fillId="0" borderId="5" xfId="0" applyFont="1" applyBorder="1" applyAlignment="1"/>
    <xf numFmtId="165" fontId="13" fillId="0" borderId="1" xfId="1" applyFont="1" applyBorder="1"/>
    <xf numFmtId="165" fontId="13" fillId="0" borderId="0" xfId="1" applyFont="1" applyBorder="1"/>
    <xf numFmtId="165" fontId="7" fillId="0" borderId="1" xfId="1" applyFont="1" applyFill="1" applyBorder="1" applyAlignment="1">
      <alignment horizontal="center" wrapText="1"/>
    </xf>
    <xf numFmtId="165" fontId="10" fillId="0" borderId="0" xfId="1" applyFont="1"/>
    <xf numFmtId="165" fontId="10" fillId="0" borderId="0" xfId="1" applyFont="1" applyAlignment="1">
      <alignment horizontal="right"/>
    </xf>
    <xf numFmtId="164" fontId="10" fillId="0" borderId="1" xfId="1" applyNumberFormat="1" applyFont="1" applyBorder="1"/>
    <xf numFmtId="165" fontId="10" fillId="0" borderId="6" xfId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3" fillId="0" borderId="5" xfId="0" quotePrefix="1" applyFont="1" applyBorder="1" applyAlignment="1">
      <alignment horizontal="center"/>
    </xf>
    <xf numFmtId="0" fontId="17" fillId="0" borderId="0" xfId="0" applyFont="1" applyFill="1" applyBorder="1"/>
    <xf numFmtId="0" fontId="20" fillId="0" borderId="5" xfId="0" quotePrefix="1" applyFont="1" applyBorder="1" applyAlignment="1">
      <alignment horizontal="center"/>
    </xf>
    <xf numFmtId="39" fontId="10" fillId="0" borderId="1" xfId="0" applyNumberFormat="1" applyFont="1" applyBorder="1"/>
    <xf numFmtId="37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/>
    <xf numFmtId="40" fontId="10" fillId="0" borderId="1" xfId="0" applyNumberFormat="1" applyFont="1" applyBorder="1"/>
    <xf numFmtId="165" fontId="13" fillId="0" borderId="1" xfId="0" applyNumberFormat="1" applyFont="1" applyBorder="1"/>
    <xf numFmtId="165" fontId="13" fillId="0" borderId="2" xfId="0" applyNumberFormat="1" applyFont="1" applyBorder="1"/>
    <xf numFmtId="165" fontId="10" fillId="0" borderId="2" xfId="1" applyFont="1" applyBorder="1"/>
    <xf numFmtId="0" fontId="10" fillId="0" borderId="1" xfId="0" applyFont="1" applyBorder="1" applyAlignment="1">
      <alignment horizontal="center"/>
    </xf>
    <xf numFmtId="165" fontId="13" fillId="0" borderId="4" xfId="1" applyFont="1" applyBorder="1"/>
    <xf numFmtId="167" fontId="24" fillId="0" borderId="1" xfId="1" applyNumberFormat="1" applyFont="1" applyBorder="1" applyAlignment="1">
      <alignment horizontal="left"/>
    </xf>
    <xf numFmtId="167" fontId="24" fillId="0" borderId="1" xfId="1" applyNumberFormat="1" applyFont="1" applyBorder="1" applyAlignment="1">
      <alignment horizontal="left" vertical="top"/>
    </xf>
    <xf numFmtId="165" fontId="24" fillId="0" borderId="1" xfId="1" applyFont="1" applyBorder="1" applyAlignment="1">
      <alignment horizontal="left" vertical="top"/>
    </xf>
    <xf numFmtId="165" fontId="24" fillId="0" borderId="1" xfId="1" applyFont="1" applyBorder="1" applyAlignment="1">
      <alignment horizontal="center"/>
    </xf>
    <xf numFmtId="165" fontId="24" fillId="0" borderId="1" xfId="1" applyFont="1" applyBorder="1"/>
    <xf numFmtId="167" fontId="10" fillId="0" borderId="1" xfId="1" applyNumberFormat="1" applyFont="1" applyBorder="1" applyAlignment="1">
      <alignment horizontal="left"/>
    </xf>
    <xf numFmtId="167" fontId="10" fillId="0" borderId="1" xfId="1" applyNumberFormat="1" applyFont="1" applyBorder="1"/>
    <xf numFmtId="0" fontId="12" fillId="0" borderId="1" xfId="0" applyFont="1" applyBorder="1"/>
    <xf numFmtId="0" fontId="11" fillId="2" borderId="0" xfId="0" applyFont="1" applyFill="1"/>
    <xf numFmtId="0" fontId="11" fillId="0" borderId="1" xfId="0" applyFont="1" applyFill="1" applyBorder="1"/>
    <xf numFmtId="0" fontId="11" fillId="0" borderId="1" xfId="0" applyFont="1" applyBorder="1"/>
    <xf numFmtId="165" fontId="11" fillId="0" borderId="1" xfId="1" applyFont="1" applyBorder="1"/>
    <xf numFmtId="165" fontId="11" fillId="0" borderId="1" xfId="0" applyNumberFormat="1" applyFont="1" applyBorder="1"/>
    <xf numFmtId="1" fontId="11" fillId="0" borderId="1" xfId="0" applyNumberFormat="1" applyFont="1" applyBorder="1"/>
    <xf numFmtId="165" fontId="12" fillId="0" borderId="1" xfId="1" applyFont="1" applyBorder="1"/>
    <xf numFmtId="165" fontId="12" fillId="0" borderId="1" xfId="0" applyNumberFormat="1" applyFont="1" applyBorder="1"/>
    <xf numFmtId="0" fontId="12" fillId="0" borderId="6" xfId="0" applyFont="1" applyFill="1" applyBorder="1" applyAlignment="1">
      <alignment vertical="center"/>
    </xf>
    <xf numFmtId="0" fontId="11" fillId="0" borderId="3" xfId="0" applyFont="1" applyBorder="1"/>
    <xf numFmtId="0" fontId="11" fillId="0" borderId="6" xfId="0" applyFont="1" applyBorder="1"/>
    <xf numFmtId="0" fontId="12" fillId="2" borderId="0" xfId="0" applyFont="1" applyFill="1"/>
    <xf numFmtId="165" fontId="12" fillId="0" borderId="3" xfId="1" applyFont="1" applyBorder="1"/>
    <xf numFmtId="0" fontId="25" fillId="0" borderId="1" xfId="0" applyFont="1" applyBorder="1" applyAlignment="1">
      <alignment horizontal="center" wrapText="1"/>
    </xf>
    <xf numFmtId="0" fontId="26" fillId="2" borderId="0" xfId="0" applyFont="1" applyFill="1"/>
    <xf numFmtId="0" fontId="26" fillId="0" borderId="1" xfId="0" applyFont="1" applyFill="1" applyBorder="1"/>
    <xf numFmtId="0" fontId="26" fillId="0" borderId="1" xfId="0" applyFont="1" applyBorder="1"/>
    <xf numFmtId="0" fontId="25" fillId="0" borderId="5" xfId="0" quotePrefix="1" applyFont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165" fontId="12" fillId="0" borderId="0" xfId="0" applyNumberFormat="1" applyFont="1"/>
    <xf numFmtId="0" fontId="13" fillId="0" borderId="0" xfId="0" applyFont="1" applyAlignment="1">
      <alignment horizontal="right"/>
    </xf>
    <xf numFmtId="0" fontId="11" fillId="0" borderId="0" xfId="0" applyFont="1" applyAlignment="1"/>
    <xf numFmtId="0" fontId="18" fillId="0" borderId="0" xfId="0" applyFont="1" applyAlignment="1"/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/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3" fillId="0" borderId="1" xfId="0" quotePrefix="1" applyFont="1" applyBorder="1" applyAlignment="1">
      <alignment horizontal="center"/>
    </xf>
    <xf numFmtId="165" fontId="13" fillId="0" borderId="0" xfId="1" applyFont="1" applyBorder="1" applyAlignment="1"/>
    <xf numFmtId="165" fontId="13" fillId="0" borderId="0" xfId="1" applyFont="1" applyBorder="1" applyAlignment="1">
      <alignment horizontal="center"/>
    </xf>
    <xf numFmtId="43" fontId="10" fillId="0" borderId="0" xfId="0" applyNumberFormat="1" applyFont="1" applyAlignment="1">
      <alignment horizontal="right"/>
    </xf>
    <xf numFmtId="166" fontId="28" fillId="0" borderId="11" xfId="3" applyNumberFormat="1" applyFont="1" applyFill="1" applyBorder="1" applyAlignment="1">
      <alignment horizontal="right" wrapText="1"/>
    </xf>
    <xf numFmtId="166" fontId="28" fillId="0" borderId="0" xfId="3" applyNumberFormat="1" applyFont="1" applyFill="1" applyBorder="1" applyAlignment="1">
      <alignment horizontal="right" wrapText="1"/>
    </xf>
    <xf numFmtId="165" fontId="13" fillId="0" borderId="0" xfId="1" applyFont="1" applyAlignment="1">
      <alignment horizontal="center"/>
    </xf>
    <xf numFmtId="43" fontId="13" fillId="0" borderId="0" xfId="0" applyNumberFormat="1" applyFont="1" applyAlignment="1">
      <alignment horizontal="right"/>
    </xf>
    <xf numFmtId="0" fontId="13" fillId="0" borderId="3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3" fillId="0" borderId="3" xfId="0" applyFont="1" applyBorder="1" applyAlignment="1"/>
    <xf numFmtId="43" fontId="11" fillId="0" borderId="0" xfId="0" applyNumberFormat="1" applyFont="1" applyAlignment="1">
      <alignment horizontal="right"/>
    </xf>
    <xf numFmtId="165" fontId="30" fillId="0" borderId="1" xfId="1" applyFont="1" applyBorder="1"/>
    <xf numFmtId="165" fontId="30" fillId="0" borderId="1" xfId="1" applyFont="1" applyBorder="1" applyAlignment="1">
      <alignment wrapText="1"/>
    </xf>
    <xf numFmtId="165" fontId="30" fillId="0" borderId="1" xfId="1" applyFont="1" applyBorder="1" applyAlignment="1">
      <alignment horizontal="center" wrapText="1"/>
    </xf>
    <xf numFmtId="165" fontId="30" fillId="0" borderId="1" xfId="1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31" fillId="4" borderId="12" xfId="2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165" fontId="11" fillId="0" borderId="0" xfId="1" applyFont="1"/>
    <xf numFmtId="0" fontId="19" fillId="5" borderId="0" xfId="0" applyFont="1" applyFill="1" applyAlignment="1">
      <alignment horizontal="center"/>
    </xf>
    <xf numFmtId="0" fontId="11" fillId="5" borderId="0" xfId="0" applyFont="1" applyFill="1"/>
    <xf numFmtId="0" fontId="25" fillId="5" borderId="1" xfId="0" applyFont="1" applyFill="1" applyBorder="1" applyAlignment="1">
      <alignment horizontal="center" wrapText="1"/>
    </xf>
    <xf numFmtId="0" fontId="25" fillId="5" borderId="5" xfId="0" quotePrefix="1" applyFont="1" applyFill="1" applyBorder="1" applyAlignment="1">
      <alignment horizontal="center"/>
    </xf>
    <xf numFmtId="165" fontId="11" fillId="5" borderId="1" xfId="1" applyFont="1" applyFill="1" applyBorder="1"/>
    <xf numFmtId="165" fontId="12" fillId="5" borderId="1" xfId="1" applyFont="1" applyFill="1" applyBorder="1"/>
    <xf numFmtId="43" fontId="11" fillId="5" borderId="0" xfId="0" applyNumberFormat="1" applyFont="1" applyFill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7" fillId="0" borderId="0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165" fontId="22" fillId="0" borderId="5" xfId="1" applyFont="1" applyBorder="1" applyAlignment="1">
      <alignment horizontal="center"/>
    </xf>
    <xf numFmtId="165" fontId="22" fillId="0" borderId="8" xfId="1" applyFont="1" applyBorder="1" applyAlignment="1">
      <alignment horizontal="center"/>
    </xf>
    <xf numFmtId="165" fontId="22" fillId="0" borderId="2" xfId="1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167" fontId="10" fillId="0" borderId="1" xfId="1" applyNumberFormat="1" applyFont="1" applyBorder="1" applyAlignment="1">
      <alignment horizontal="center"/>
    </xf>
    <xf numFmtId="165" fontId="24" fillId="0" borderId="5" xfId="1" applyFont="1" applyBorder="1" applyAlignment="1">
      <alignment horizontal="left"/>
    </xf>
    <xf numFmtId="165" fontId="24" fillId="0" borderId="8" xfId="1" applyFont="1" applyBorder="1" applyAlignment="1">
      <alignment horizontal="left"/>
    </xf>
    <xf numFmtId="165" fontId="24" fillId="0" borderId="2" xfId="1" applyFont="1" applyBorder="1" applyAlignment="1">
      <alignment horizontal="left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1</v>
      </c>
      <c r="C1">
        <f ca="1">YEAR(NOW())</f>
        <v>2019</v>
      </c>
    </row>
    <row r="2" spans="1:8" ht="23.15" customHeight="1" x14ac:dyDescent="0.25"/>
    <row r="3" spans="1:8" ht="23.15" customHeight="1" x14ac:dyDescent="0.25">
      <c r="B3" t="s">
        <v>796</v>
      </c>
      <c r="F3" t="s">
        <v>797</v>
      </c>
    </row>
    <row r="4" spans="1:8" ht="23.15" customHeight="1" x14ac:dyDescent="0.25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5" customHeight="1" x14ac:dyDescent="0.25">
      <c r="B5" s="3" t="e">
        <f>IF(G5=1,F5-1,F5)</f>
        <v>#REF!</v>
      </c>
      <c r="C5" s="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5" t="e">
        <f>LOOKUP(C5,A8:B19)</f>
        <v>#REF!</v>
      </c>
      <c r="F6" s="5" t="e">
        <f>IF(G5=1,LOOKUP(G5,E8:F19),LOOKUP(G5,A8:B19))</f>
        <v>#REF!</v>
      </c>
    </row>
    <row r="8" spans="1:8" x14ac:dyDescent="0.25">
      <c r="A8">
        <v>1</v>
      </c>
      <c r="B8" s="6" t="e">
        <f>D8&amp;"-"&amp;RIGHT(B$5,2)</f>
        <v>#REF!</v>
      </c>
      <c r="D8" s="4" t="s">
        <v>806</v>
      </c>
      <c r="E8">
        <v>1</v>
      </c>
      <c r="F8" s="6" t="e">
        <f>D8&amp;"-"&amp;RIGHT(F$5,2)</f>
        <v>#REF!</v>
      </c>
    </row>
    <row r="9" spans="1:8" x14ac:dyDescent="0.25">
      <c r="A9">
        <v>2</v>
      </c>
      <c r="B9" s="6" t="e">
        <f t="shared" ref="B9:B19" si="0">D9&amp;"-"&amp;RIGHT(B$5,2)</f>
        <v>#REF!</v>
      </c>
      <c r="D9" s="4" t="s">
        <v>807</v>
      </c>
      <c r="E9">
        <v>2</v>
      </c>
      <c r="F9" s="6" t="e">
        <f t="shared" ref="F9:F19" si="1">D9&amp;"-"&amp;RIGHT(F$5,2)</f>
        <v>#REF!</v>
      </c>
    </row>
    <row r="10" spans="1:8" x14ac:dyDescent="0.25">
      <c r="A10">
        <v>3</v>
      </c>
      <c r="B10" s="6" t="e">
        <f t="shared" si="0"/>
        <v>#REF!</v>
      </c>
      <c r="D10" s="4" t="s">
        <v>808</v>
      </c>
      <c r="E10">
        <v>3</v>
      </c>
      <c r="F10" s="6" t="e">
        <f t="shared" si="1"/>
        <v>#REF!</v>
      </c>
    </row>
    <row r="11" spans="1:8" x14ac:dyDescent="0.25">
      <c r="A11">
        <v>4</v>
      </c>
      <c r="B11" s="6" t="e">
        <f t="shared" si="0"/>
        <v>#REF!</v>
      </c>
      <c r="D11" s="4" t="s">
        <v>809</v>
      </c>
      <c r="E11">
        <v>4</v>
      </c>
      <c r="F11" s="6" t="e">
        <f t="shared" si="1"/>
        <v>#REF!</v>
      </c>
    </row>
    <row r="12" spans="1:8" x14ac:dyDescent="0.25">
      <c r="A12">
        <v>5</v>
      </c>
      <c r="B12" s="6" t="e">
        <f t="shared" si="0"/>
        <v>#REF!</v>
      </c>
      <c r="D12" s="4" t="s">
        <v>798</v>
      </c>
      <c r="E12">
        <v>5</v>
      </c>
      <c r="F12" s="6" t="e">
        <f t="shared" si="1"/>
        <v>#REF!</v>
      </c>
    </row>
    <row r="13" spans="1:8" x14ac:dyDescent="0.25">
      <c r="A13">
        <v>6</v>
      </c>
      <c r="B13" s="6" t="e">
        <f t="shared" si="0"/>
        <v>#REF!</v>
      </c>
      <c r="D13" s="4" t="s">
        <v>799</v>
      </c>
      <c r="E13">
        <v>6</v>
      </c>
      <c r="F13" s="6" t="e">
        <f t="shared" si="1"/>
        <v>#REF!</v>
      </c>
    </row>
    <row r="14" spans="1:8" x14ac:dyDescent="0.25">
      <c r="A14">
        <v>7</v>
      </c>
      <c r="B14" s="6" t="e">
        <f t="shared" si="0"/>
        <v>#REF!</v>
      </c>
      <c r="D14" s="4" t="s">
        <v>800</v>
      </c>
      <c r="E14">
        <v>7</v>
      </c>
      <c r="F14" s="6" t="e">
        <f t="shared" si="1"/>
        <v>#REF!</v>
      </c>
    </row>
    <row r="15" spans="1:8" x14ac:dyDescent="0.25">
      <c r="A15">
        <v>8</v>
      </c>
      <c r="B15" s="6" t="e">
        <f t="shared" si="0"/>
        <v>#REF!</v>
      </c>
      <c r="D15" s="4" t="s">
        <v>801</v>
      </c>
      <c r="E15">
        <v>8</v>
      </c>
      <c r="F15" s="6" t="e">
        <f t="shared" si="1"/>
        <v>#REF!</v>
      </c>
    </row>
    <row r="16" spans="1:8" x14ac:dyDescent="0.25">
      <c r="A16">
        <v>9</v>
      </c>
      <c r="B16" s="6" t="e">
        <f t="shared" si="0"/>
        <v>#REF!</v>
      </c>
      <c r="D16" s="4" t="s">
        <v>802</v>
      </c>
      <c r="E16">
        <v>9</v>
      </c>
      <c r="F16" s="6" t="e">
        <f t="shared" si="1"/>
        <v>#REF!</v>
      </c>
    </row>
    <row r="17" spans="1:6" x14ac:dyDescent="0.25">
      <c r="A17">
        <v>10</v>
      </c>
      <c r="B17" s="6" t="e">
        <f t="shared" si="0"/>
        <v>#REF!</v>
      </c>
      <c r="D17" s="4" t="s">
        <v>803</v>
      </c>
      <c r="E17">
        <v>10</v>
      </c>
      <c r="F17" s="6" t="e">
        <f t="shared" si="1"/>
        <v>#REF!</v>
      </c>
    </row>
    <row r="18" spans="1:6" x14ac:dyDescent="0.25">
      <c r="A18">
        <v>11</v>
      </c>
      <c r="B18" s="6" t="e">
        <f t="shared" si="0"/>
        <v>#REF!</v>
      </c>
      <c r="D18" s="4" t="s">
        <v>804</v>
      </c>
      <c r="E18">
        <v>11</v>
      </c>
      <c r="F18" s="6" t="e">
        <f t="shared" si="1"/>
        <v>#REF!</v>
      </c>
    </row>
    <row r="19" spans="1:6" x14ac:dyDescent="0.25">
      <c r="A19">
        <v>12</v>
      </c>
      <c r="B19" s="6" t="e">
        <f t="shared" si="0"/>
        <v>#REF!</v>
      </c>
      <c r="D19" s="4" t="s">
        <v>805</v>
      </c>
      <c r="E19">
        <v>12</v>
      </c>
      <c r="F19" s="6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topLeftCell="A8" zoomScale="55" zoomScaleNormal="98" workbookViewId="0">
      <selection activeCell="A30" sqref="A30:XFD38"/>
    </sheetView>
  </sheetViews>
  <sheetFormatPr defaultRowHeight="12.5" x14ac:dyDescent="0.25"/>
  <cols>
    <col min="1" max="1" width="6.36328125" customWidth="1"/>
    <col min="2" max="2" width="40.90625" customWidth="1"/>
    <col min="3" max="4" width="28.36328125" customWidth="1"/>
    <col min="5" max="7" width="27.54296875" customWidth="1"/>
    <col min="8" max="8" width="28.453125" bestFit="1" customWidth="1"/>
    <col min="9" max="9" width="26" customWidth="1"/>
    <col min="10" max="10" width="28.90625" customWidth="1"/>
    <col min="11" max="11" width="25.36328125" customWidth="1"/>
    <col min="12" max="12" width="23.453125" bestFit="1" customWidth="1"/>
    <col min="14" max="15" width="9.08984375" hidden="1" customWidth="1"/>
  </cols>
  <sheetData>
    <row r="1" spans="1:17" ht="25" x14ac:dyDescent="0.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7"/>
      <c r="M1" s="7"/>
      <c r="P1" s="7"/>
      <c r="Q1" s="7"/>
    </row>
    <row r="2" spans="1:17" ht="17.5" x14ac:dyDescent="0.35">
      <c r="A2" s="16"/>
      <c r="B2" s="16"/>
      <c r="C2" s="16"/>
      <c r="D2" s="16"/>
      <c r="E2" s="93"/>
      <c r="F2" s="93"/>
      <c r="G2" s="93"/>
      <c r="H2" s="94"/>
      <c r="I2" s="94"/>
      <c r="J2" s="94"/>
      <c r="K2" s="94"/>
      <c r="L2" s="8"/>
      <c r="M2" s="8"/>
      <c r="N2" s="8"/>
      <c r="O2" s="8"/>
      <c r="P2" s="8"/>
    </row>
    <row r="3" spans="1:17" ht="25" x14ac:dyDescent="0.5">
      <c r="A3" s="130" t="s">
        <v>900</v>
      </c>
      <c r="B3" s="130"/>
      <c r="C3" s="130"/>
      <c r="D3" s="130"/>
      <c r="E3" s="130"/>
      <c r="F3" s="130"/>
      <c r="G3" s="130"/>
      <c r="H3" s="130"/>
      <c r="I3" s="130"/>
      <c r="J3" s="95"/>
      <c r="K3" s="95"/>
      <c r="L3" s="9"/>
      <c r="M3" s="9"/>
      <c r="N3" s="9"/>
      <c r="O3" s="9"/>
      <c r="P3" s="9"/>
      <c r="Q3" s="9"/>
    </row>
    <row r="4" spans="1:17" ht="17.5" x14ac:dyDescent="0.35">
      <c r="A4" s="16"/>
      <c r="B4" s="16"/>
      <c r="C4" s="96"/>
      <c r="D4" s="96"/>
      <c r="E4" s="97"/>
      <c r="F4" s="97"/>
      <c r="G4" s="97"/>
      <c r="H4" s="98"/>
      <c r="I4" s="99"/>
      <c r="J4" s="52"/>
      <c r="K4" s="52"/>
    </row>
    <row r="5" spans="1:17" ht="81.75" customHeight="1" x14ac:dyDescent="0.35">
      <c r="A5" s="111" t="s">
        <v>0</v>
      </c>
      <c r="B5" s="108" t="s">
        <v>13</v>
      </c>
      <c r="C5" s="28" t="s">
        <v>879</v>
      </c>
      <c r="D5" s="17" t="s">
        <v>906</v>
      </c>
      <c r="E5" s="15" t="s">
        <v>903</v>
      </c>
      <c r="F5" s="28" t="s">
        <v>880</v>
      </c>
      <c r="G5" s="28" t="s">
        <v>881</v>
      </c>
      <c r="H5" s="30"/>
      <c r="I5" s="30"/>
      <c r="J5" s="30"/>
      <c r="K5" s="16"/>
    </row>
    <row r="6" spans="1:17" ht="17.5" x14ac:dyDescent="0.35">
      <c r="A6" s="28"/>
      <c r="B6" s="28"/>
      <c r="C6" s="53" t="s">
        <v>898</v>
      </c>
      <c r="D6" s="53" t="s">
        <v>898</v>
      </c>
      <c r="E6" s="53" t="s">
        <v>898</v>
      </c>
      <c r="F6" s="53" t="s">
        <v>898</v>
      </c>
      <c r="G6" s="100" t="s">
        <v>898</v>
      </c>
      <c r="H6" s="37"/>
      <c r="I6" s="37"/>
      <c r="J6" s="37"/>
      <c r="K6" s="16"/>
    </row>
    <row r="7" spans="1:17" ht="18" x14ac:dyDescent="0.4">
      <c r="A7" s="109">
        <v>1</v>
      </c>
      <c r="B7" s="109" t="s">
        <v>882</v>
      </c>
      <c r="C7" s="10">
        <v>269824139183.39499</v>
      </c>
      <c r="D7" s="10">
        <v>5499792000</v>
      </c>
      <c r="E7" s="10">
        <v>11470449173.5639</v>
      </c>
      <c r="F7" s="10">
        <v>11492179951.389</v>
      </c>
      <c r="G7" s="14">
        <f>C7+D7+E7+F7</f>
        <v>298286560308.3479</v>
      </c>
      <c r="H7" s="12"/>
      <c r="I7" s="101"/>
      <c r="J7" s="102"/>
      <c r="K7" s="16"/>
    </row>
    <row r="8" spans="1:17" ht="18" x14ac:dyDescent="0.4">
      <c r="A8" s="109">
        <v>2</v>
      </c>
      <c r="B8" s="109" t="s">
        <v>883</v>
      </c>
      <c r="C8" s="10">
        <v>136858409244.12131</v>
      </c>
      <c r="D8" s="10">
        <v>2789568000</v>
      </c>
      <c r="E8" s="10">
        <v>5817965108.5351</v>
      </c>
      <c r="F8" s="10">
        <v>38307266504.629997</v>
      </c>
      <c r="G8" s="14">
        <f t="shared" ref="G8:G14" si="0">C8+D8+E8+F8</f>
        <v>183773208857.28641</v>
      </c>
      <c r="H8" s="12"/>
      <c r="I8" s="101"/>
      <c r="J8" s="102"/>
      <c r="K8" s="16"/>
    </row>
    <row r="9" spans="1:17" ht="18" x14ac:dyDescent="0.4">
      <c r="A9" s="109">
        <v>3</v>
      </c>
      <c r="B9" s="109" t="s">
        <v>884</v>
      </c>
      <c r="C9" s="10">
        <v>105512096947.18941</v>
      </c>
      <c r="D9" s="10">
        <v>2150640000</v>
      </c>
      <c r="E9" s="48">
        <v>4485407231.8795996</v>
      </c>
      <c r="F9" s="10">
        <v>26815086553.241001</v>
      </c>
      <c r="G9" s="14">
        <f t="shared" si="0"/>
        <v>138963230732.31</v>
      </c>
      <c r="H9" s="12"/>
      <c r="I9" s="101"/>
      <c r="J9" s="102"/>
      <c r="K9" s="16"/>
    </row>
    <row r="10" spans="1:17" ht="18" x14ac:dyDescent="0.4">
      <c r="A10" s="109">
        <v>4</v>
      </c>
      <c r="B10" s="109" t="s">
        <v>885</v>
      </c>
      <c r="C10" s="10">
        <v>44964276832.029999</v>
      </c>
      <c r="D10" s="10">
        <v>1560000000</v>
      </c>
      <c r="E10" s="10">
        <v>3253559536.5714998</v>
      </c>
      <c r="F10" s="10">
        <v>0</v>
      </c>
      <c r="G10" s="14">
        <f t="shared" si="0"/>
        <v>49777836368.601501</v>
      </c>
      <c r="H10" s="25"/>
      <c r="I10" s="101"/>
      <c r="J10" s="102"/>
      <c r="K10" s="16"/>
    </row>
    <row r="11" spans="1:17" ht="18" x14ac:dyDescent="0.4">
      <c r="A11" s="109">
        <v>5</v>
      </c>
      <c r="B11" s="109" t="s">
        <v>886</v>
      </c>
      <c r="C11" s="10">
        <v>3905329296.7600002</v>
      </c>
      <c r="D11" s="46">
        <v>0</v>
      </c>
      <c r="E11" s="10">
        <v>0</v>
      </c>
      <c r="F11" s="10">
        <v>515748917.83999997</v>
      </c>
      <c r="G11" s="14">
        <f t="shared" si="0"/>
        <v>4421078214.6000004</v>
      </c>
      <c r="H11" s="12"/>
      <c r="I11" s="101"/>
      <c r="J11" s="102"/>
      <c r="K11" s="16"/>
    </row>
    <row r="12" spans="1:17" ht="18" x14ac:dyDescent="0.4">
      <c r="A12" s="109">
        <v>6</v>
      </c>
      <c r="B12" s="109" t="s">
        <v>912</v>
      </c>
      <c r="C12" s="10">
        <v>25000000000</v>
      </c>
      <c r="D12" s="46">
        <v>0</v>
      </c>
      <c r="E12" s="10">
        <v>0</v>
      </c>
      <c r="F12" s="10">
        <v>0</v>
      </c>
      <c r="G12" s="14">
        <f t="shared" si="0"/>
        <v>25000000000</v>
      </c>
      <c r="H12" s="12"/>
      <c r="I12" s="101"/>
      <c r="J12" s="102"/>
      <c r="K12" s="16"/>
    </row>
    <row r="13" spans="1:17" ht="18" x14ac:dyDescent="0.4">
      <c r="A13" s="109">
        <v>7</v>
      </c>
      <c r="B13" s="110" t="s">
        <v>896</v>
      </c>
      <c r="C13" s="10">
        <v>6641449184.3400002</v>
      </c>
      <c r="D13" s="46">
        <v>0</v>
      </c>
      <c r="E13" s="10">
        <v>0</v>
      </c>
      <c r="F13" s="10">
        <v>2676523290.8800001</v>
      </c>
      <c r="G13" s="14">
        <f t="shared" si="0"/>
        <v>9317972475.2200012</v>
      </c>
      <c r="H13" s="12"/>
      <c r="I13" s="101"/>
      <c r="J13" s="102"/>
      <c r="K13" s="16"/>
    </row>
    <row r="14" spans="1:17" ht="18" x14ac:dyDescent="0.4">
      <c r="A14" s="109">
        <v>8</v>
      </c>
      <c r="B14" s="109" t="s">
        <v>897</v>
      </c>
      <c r="C14" s="10">
        <v>5269297702.6800003</v>
      </c>
      <c r="D14" s="46">
        <v>0</v>
      </c>
      <c r="E14" s="10">
        <v>0</v>
      </c>
      <c r="F14" s="10">
        <v>0</v>
      </c>
      <c r="G14" s="14">
        <f t="shared" si="0"/>
        <v>5269297702.6800003</v>
      </c>
      <c r="H14" s="12"/>
      <c r="I14" s="101"/>
      <c r="J14" s="102"/>
      <c r="K14" s="16"/>
    </row>
    <row r="15" spans="1:17" ht="17.5" x14ac:dyDescent="0.35">
      <c r="A15" s="109"/>
      <c r="B15" s="109" t="s">
        <v>881</v>
      </c>
      <c r="C15" s="11">
        <f>SUM(C7:C14)</f>
        <v>597974998390.51575</v>
      </c>
      <c r="D15" s="11">
        <f>SUM(D7:D14)</f>
        <v>12000000000</v>
      </c>
      <c r="E15" s="11">
        <f t="shared" ref="E15" si="1">SUM(E7:E14)</f>
        <v>25027381050.550098</v>
      </c>
      <c r="F15" s="11">
        <f t="shared" ref="F15" si="2">SUM(F7:F14)</f>
        <v>79806805217.979996</v>
      </c>
      <c r="G15" s="11">
        <f t="shared" ref="G15" si="3">SUM(G7:G14)</f>
        <v>714809184659.0459</v>
      </c>
      <c r="H15" s="13"/>
      <c r="I15" s="101"/>
      <c r="J15" s="101"/>
      <c r="K15" s="16"/>
    </row>
    <row r="16" spans="1:17" ht="18" x14ac:dyDescent="0.4">
      <c r="A16" s="27"/>
      <c r="B16" s="103" t="s">
        <v>887</v>
      </c>
      <c r="C16" s="104"/>
      <c r="D16" s="105"/>
      <c r="E16" s="106"/>
      <c r="F16" s="106"/>
      <c r="G16" s="106"/>
      <c r="H16" s="106"/>
      <c r="I16" s="106"/>
      <c r="J16" s="102"/>
      <c r="K16" s="102"/>
    </row>
    <row r="17" spans="1:11" ht="18" x14ac:dyDescent="0.4">
      <c r="A17" s="27"/>
      <c r="B17" s="16"/>
      <c r="C17" s="106"/>
      <c r="D17" s="106"/>
      <c r="E17" s="107"/>
      <c r="F17" s="107"/>
      <c r="G17" s="107"/>
      <c r="H17" s="106"/>
      <c r="I17" s="106"/>
      <c r="J17" s="106"/>
      <c r="K17" s="106"/>
    </row>
    <row r="18" spans="1:11" ht="17.5" x14ac:dyDescent="0.35">
      <c r="A18" s="131" t="s">
        <v>901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1" ht="18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8" x14ac:dyDescent="0.4">
      <c r="A20" s="28"/>
      <c r="B20" s="28">
        <v>1</v>
      </c>
      <c r="C20" s="28">
        <v>2</v>
      </c>
      <c r="D20" s="28">
        <v>3</v>
      </c>
      <c r="E20" s="28" t="s">
        <v>888</v>
      </c>
      <c r="F20" s="29">
        <v>5</v>
      </c>
      <c r="G20" s="29">
        <v>6</v>
      </c>
      <c r="H20" s="29">
        <v>7</v>
      </c>
      <c r="I20" s="28" t="s">
        <v>899</v>
      </c>
      <c r="J20" s="30"/>
      <c r="K20" s="31"/>
    </row>
    <row r="21" spans="1:11" ht="84" customHeight="1" x14ac:dyDescent="0.35">
      <c r="A21" s="17" t="s">
        <v>0</v>
      </c>
      <c r="B21" s="17" t="s">
        <v>13</v>
      </c>
      <c r="C21" s="32" t="s">
        <v>4</v>
      </c>
      <c r="D21" s="17" t="s">
        <v>889</v>
      </c>
      <c r="E21" s="17" t="s">
        <v>11</v>
      </c>
      <c r="F21" s="17" t="s">
        <v>906</v>
      </c>
      <c r="G21" s="15" t="s">
        <v>903</v>
      </c>
      <c r="H21" s="33" t="s">
        <v>880</v>
      </c>
      <c r="I21" s="17" t="s">
        <v>12</v>
      </c>
      <c r="J21" s="34"/>
      <c r="K21" s="35"/>
    </row>
    <row r="22" spans="1:11" ht="18" x14ac:dyDescent="0.4">
      <c r="A22" s="36"/>
      <c r="B22" s="36"/>
      <c r="C22" s="53" t="s">
        <v>898</v>
      </c>
      <c r="D22" s="53" t="s">
        <v>898</v>
      </c>
      <c r="E22" s="53" t="s">
        <v>898</v>
      </c>
      <c r="F22" s="53" t="s">
        <v>898</v>
      </c>
      <c r="G22" s="53" t="s">
        <v>898</v>
      </c>
      <c r="H22" s="53" t="s">
        <v>898</v>
      </c>
      <c r="I22" s="100" t="s">
        <v>898</v>
      </c>
      <c r="J22" s="37"/>
      <c r="K22" s="37"/>
    </row>
    <row r="23" spans="1:11" ht="18" x14ac:dyDescent="0.4">
      <c r="A23" s="36">
        <v>1</v>
      </c>
      <c r="B23" s="38" t="s">
        <v>890</v>
      </c>
      <c r="C23" s="10">
        <v>248414403006.7323</v>
      </c>
      <c r="D23" s="47">
        <v>32346490344.080002</v>
      </c>
      <c r="E23" s="39">
        <f>C23-D23</f>
        <v>216067912662.65228</v>
      </c>
      <c r="F23" s="39">
        <v>5063400000</v>
      </c>
      <c r="G23" s="39">
        <v>10560303434.2796</v>
      </c>
      <c r="H23" s="39">
        <v>10726034621.2964</v>
      </c>
      <c r="I23" s="40">
        <f>E23+F23+G23+H23</f>
        <v>242417650718.22827</v>
      </c>
      <c r="J23" s="41"/>
      <c r="K23" s="42"/>
    </row>
    <row r="24" spans="1:11" ht="18" x14ac:dyDescent="0.4">
      <c r="A24" s="36">
        <v>2</v>
      </c>
      <c r="B24" s="38" t="s">
        <v>891</v>
      </c>
      <c r="C24" s="10">
        <v>5121946453.7470999</v>
      </c>
      <c r="D24" s="49"/>
      <c r="E24" s="39">
        <f t="shared" ref="E24:E27" si="4">C24-D24</f>
        <v>5121946453.7470999</v>
      </c>
      <c r="F24" s="39">
        <v>104400000</v>
      </c>
      <c r="G24" s="39">
        <v>217738215.13980001</v>
      </c>
      <c r="H24" s="39">
        <v>0</v>
      </c>
      <c r="I24" s="40">
        <f t="shared" ref="I24:I27" si="5">E24+F24+G24+H24</f>
        <v>5444084668.8868999</v>
      </c>
      <c r="J24" s="41"/>
      <c r="K24" s="42"/>
    </row>
    <row r="25" spans="1:11" ht="18" x14ac:dyDescent="0.4">
      <c r="A25" s="36">
        <v>3</v>
      </c>
      <c r="B25" s="38" t="s">
        <v>892</v>
      </c>
      <c r="C25" s="40">
        <v>2560973226.8734999</v>
      </c>
      <c r="D25" s="39">
        <v>0</v>
      </c>
      <c r="E25" s="39">
        <f t="shared" si="4"/>
        <v>2560973226.8734999</v>
      </c>
      <c r="F25" s="39">
        <v>52200000</v>
      </c>
      <c r="G25" s="39">
        <v>108869107.56990001</v>
      </c>
      <c r="H25" s="39">
        <v>0</v>
      </c>
      <c r="I25" s="40">
        <f t="shared" si="5"/>
        <v>2722042334.4433999</v>
      </c>
      <c r="J25" s="41"/>
      <c r="K25" s="42"/>
    </row>
    <row r="26" spans="1:11" ht="18" x14ac:dyDescent="0.4">
      <c r="A26" s="36">
        <v>4</v>
      </c>
      <c r="B26" s="38" t="s">
        <v>893</v>
      </c>
      <c r="C26" s="40">
        <v>8604870042.2950993</v>
      </c>
      <c r="D26" s="39">
        <v>0</v>
      </c>
      <c r="E26" s="39">
        <f t="shared" si="4"/>
        <v>8604870042.2950993</v>
      </c>
      <c r="F26" s="39">
        <v>175392000</v>
      </c>
      <c r="G26" s="39">
        <v>365800201.43480003</v>
      </c>
      <c r="H26" s="39">
        <v>0</v>
      </c>
      <c r="I26" s="40">
        <f t="shared" si="5"/>
        <v>9146062243.7298985</v>
      </c>
      <c r="J26" s="41"/>
      <c r="K26" s="42"/>
    </row>
    <row r="27" spans="1:11" ht="18" x14ac:dyDescent="0.4">
      <c r="A27" s="36">
        <v>5</v>
      </c>
      <c r="B27" s="36" t="s">
        <v>894</v>
      </c>
      <c r="C27" s="10">
        <v>5121946453.7470999</v>
      </c>
      <c r="D27" s="50">
        <v>38895290.450000003</v>
      </c>
      <c r="E27" s="39">
        <f t="shared" si="4"/>
        <v>5083051163.2971001</v>
      </c>
      <c r="F27" s="39">
        <v>104400000</v>
      </c>
      <c r="G27" s="39">
        <v>217738215.13980001</v>
      </c>
      <c r="H27" s="39">
        <v>766145330.09259999</v>
      </c>
      <c r="I27" s="40">
        <f t="shared" si="5"/>
        <v>6171334708.5295</v>
      </c>
      <c r="J27" s="41"/>
      <c r="K27" s="42"/>
    </row>
    <row r="28" spans="1:11" ht="18" x14ac:dyDescent="0.4">
      <c r="A28" s="36"/>
      <c r="B28" s="43" t="s">
        <v>895</v>
      </c>
      <c r="C28" s="44">
        <f>SUM(C23:C27)</f>
        <v>269824139183.39511</v>
      </c>
      <c r="D28" s="44">
        <f t="shared" ref="D28:I28" si="6">SUM(D23:D27)</f>
        <v>32385385634.530003</v>
      </c>
      <c r="E28" s="44">
        <f t="shared" si="6"/>
        <v>237438753548.86508</v>
      </c>
      <c r="F28" s="44">
        <f t="shared" si="6"/>
        <v>5499792000</v>
      </c>
      <c r="G28" s="44">
        <f t="shared" si="6"/>
        <v>11470449173.563898</v>
      </c>
      <c r="H28" s="44">
        <f t="shared" si="6"/>
        <v>11492179951.389</v>
      </c>
      <c r="I28" s="44">
        <f t="shared" si="6"/>
        <v>265901174673.81796</v>
      </c>
      <c r="J28" s="45"/>
      <c r="K28" s="45"/>
    </row>
    <row r="29" spans="1:11" ht="13" x14ac:dyDescent="0.3">
      <c r="A29" s="16"/>
      <c r="B29" s="16"/>
      <c r="C29" s="16"/>
      <c r="D29" s="16"/>
      <c r="E29" s="19"/>
      <c r="F29" s="19"/>
      <c r="G29" s="20"/>
      <c r="H29" s="21"/>
      <c r="I29" s="112"/>
      <c r="J29" s="23"/>
      <c r="K29" s="18"/>
    </row>
    <row r="30" spans="1:11" ht="23" x14ac:dyDescent="0.5">
      <c r="A30" s="24"/>
      <c r="B30" s="16"/>
      <c r="C30" s="16"/>
      <c r="D30" s="16"/>
      <c r="E30" s="16"/>
      <c r="F30" s="19"/>
      <c r="G30" s="19"/>
      <c r="H30" s="25"/>
      <c r="I30" s="25"/>
      <c r="J30" s="16"/>
      <c r="K30" s="19"/>
    </row>
    <row r="31" spans="1:11" ht="20" x14ac:dyDescent="0.4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spans="1:11" ht="13" x14ac:dyDescent="0.3">
      <c r="A32" s="16"/>
      <c r="B32" s="26"/>
      <c r="C32" s="26"/>
      <c r="D32" s="26"/>
      <c r="E32" s="26"/>
      <c r="F32" s="26"/>
      <c r="G32" s="26"/>
      <c r="H32" s="16"/>
      <c r="I32" s="16"/>
      <c r="J32" s="16"/>
      <c r="K32" s="16"/>
    </row>
    <row r="33" spans="1:11" ht="13" hidden="1" x14ac:dyDescent="0.3">
      <c r="A33" s="16"/>
      <c r="B33" s="26"/>
      <c r="C33" s="26"/>
      <c r="D33" s="26"/>
      <c r="E33" s="26"/>
      <c r="F33" s="26"/>
      <c r="G33" s="26"/>
      <c r="H33" s="16"/>
      <c r="I33" s="16"/>
      <c r="J33" s="16"/>
      <c r="K33" s="16"/>
    </row>
    <row r="34" spans="1:11" ht="13" x14ac:dyDescent="0.3">
      <c r="A34" s="16"/>
      <c r="B34" s="26"/>
      <c r="C34" s="26"/>
      <c r="D34" s="26"/>
      <c r="E34" s="26"/>
      <c r="F34" s="26"/>
      <c r="G34" s="26"/>
      <c r="H34" s="16"/>
      <c r="I34" s="16"/>
      <c r="J34" s="16"/>
      <c r="K34" s="16"/>
    </row>
    <row r="35" spans="1:11" ht="20.5" x14ac:dyDescent="0.45">
      <c r="A35" s="16"/>
      <c r="B35" s="16"/>
      <c r="C35" s="128"/>
      <c r="D35" s="128"/>
      <c r="E35" s="128"/>
      <c r="F35" s="128"/>
      <c r="G35" s="128"/>
      <c r="H35" s="128"/>
      <c r="I35" s="16"/>
      <c r="J35" s="16"/>
      <c r="K35" s="16"/>
    </row>
    <row r="36" spans="1:11" ht="20" x14ac:dyDescent="0.4">
      <c r="A36" s="16"/>
      <c r="B36" s="16"/>
      <c r="C36" s="133"/>
      <c r="D36" s="133"/>
      <c r="E36" s="133"/>
      <c r="F36" s="133"/>
      <c r="G36" s="133"/>
      <c r="H36" s="133"/>
      <c r="I36" s="16"/>
      <c r="J36" s="16"/>
      <c r="K36" s="16"/>
    </row>
    <row r="37" spans="1:11" ht="20.5" x14ac:dyDescent="0.45">
      <c r="A37" s="16"/>
      <c r="B37" s="16"/>
      <c r="C37" s="128"/>
      <c r="D37" s="128"/>
      <c r="E37" s="128"/>
      <c r="F37" s="128"/>
      <c r="G37" s="128"/>
      <c r="H37" s="128"/>
      <c r="I37" s="16"/>
      <c r="J37" s="16"/>
      <c r="K37" s="16"/>
    </row>
    <row r="38" spans="1:11" ht="20.5" x14ac:dyDescent="0.45">
      <c r="A38" s="16"/>
      <c r="B38" s="16"/>
      <c r="C38" s="128"/>
      <c r="D38" s="128"/>
      <c r="E38" s="128"/>
      <c r="F38" s="128"/>
      <c r="G38" s="128"/>
      <c r="H38" s="128"/>
      <c r="I38" s="16"/>
      <c r="J38" s="16"/>
      <c r="K38" s="16"/>
    </row>
  </sheetData>
  <mergeCells count="8">
    <mergeCell ref="C37:H37"/>
    <mergeCell ref="C38:H38"/>
    <mergeCell ref="A1:K1"/>
    <mergeCell ref="A3:I3"/>
    <mergeCell ref="A18:K18"/>
    <mergeCell ref="A31:K31"/>
    <mergeCell ref="C35:H35"/>
    <mergeCell ref="C36:H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54"/>
  <sheetViews>
    <sheetView zoomScale="80" zoomScaleNormal="80" workbookViewId="0">
      <pane xSplit="3" ySplit="9" topLeftCell="D42" activePane="bottomRight" state="frozen"/>
      <selection pane="topRight" activeCell="D1" sqref="D1"/>
      <selection pane="bottomLeft" activeCell="A10" sqref="A10"/>
      <selection pane="bottomRight" activeCell="A53" sqref="A53:XFD53"/>
    </sheetView>
  </sheetViews>
  <sheetFormatPr defaultRowHeight="12.5" x14ac:dyDescent="0.25"/>
  <cols>
    <col min="1" max="1" width="4.08984375" bestFit="1" customWidth="1"/>
    <col min="2" max="2" width="22.453125" customWidth="1"/>
    <col min="3" max="3" width="7.453125" customWidth="1"/>
    <col min="4" max="4" width="27.6328125" customWidth="1"/>
    <col min="5" max="5" width="25.36328125" customWidth="1"/>
    <col min="6" max="6" width="26.6328125" customWidth="1"/>
    <col min="7" max="7" width="22.90625" customWidth="1"/>
    <col min="8" max="9" width="26.36328125" customWidth="1"/>
    <col min="10" max="10" width="25.6328125" customWidth="1"/>
    <col min="11" max="11" width="23.90625" customWidth="1"/>
    <col min="12" max="12" width="27.54296875" customWidth="1"/>
    <col min="13" max="13" width="25" bestFit="1" customWidth="1"/>
    <col min="14" max="15" width="26.453125" bestFit="1" customWidth="1"/>
    <col min="16" max="16" width="4.453125" bestFit="1" customWidth="1"/>
  </cols>
  <sheetData>
    <row r="1" spans="1:16" ht="25" x14ac:dyDescent="0.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25" hidden="1" x14ac:dyDescent="0.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8" customHeight="1" x14ac:dyDescent="0.4">
      <c r="A3" s="16"/>
      <c r="B3" s="16"/>
      <c r="C3" s="16"/>
      <c r="D3" s="16"/>
      <c r="E3" s="16"/>
      <c r="F3" s="16"/>
      <c r="G3" s="16"/>
      <c r="H3" s="27" t="s">
        <v>16</v>
      </c>
      <c r="I3" s="25"/>
      <c r="J3" s="25"/>
      <c r="K3" s="25"/>
      <c r="L3" s="16"/>
      <c r="M3" s="16"/>
      <c r="N3" s="16"/>
      <c r="O3" s="16"/>
      <c r="P3" s="16"/>
    </row>
    <row r="4" spans="1:16" ht="17.5" x14ac:dyDescent="0.35">
      <c r="A4" s="142" t="s">
        <v>902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6"/>
    </row>
    <row r="5" spans="1:16" ht="20" x14ac:dyDescent="0.4">
      <c r="A5" s="52"/>
      <c r="B5" s="52"/>
      <c r="C5" s="52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52"/>
    </row>
    <row r="6" spans="1:16" ht="30.75" customHeight="1" x14ac:dyDescent="0.4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 t="s">
        <v>5</v>
      </c>
      <c r="G6" s="28">
        <v>7</v>
      </c>
      <c r="H6" s="28">
        <v>8</v>
      </c>
      <c r="I6" s="28">
        <v>9</v>
      </c>
      <c r="J6" s="28" t="s">
        <v>6</v>
      </c>
      <c r="K6" s="28">
        <v>11</v>
      </c>
      <c r="L6" s="28">
        <v>12</v>
      </c>
      <c r="M6" s="28">
        <v>13</v>
      </c>
      <c r="N6" s="28" t="s">
        <v>910</v>
      </c>
      <c r="O6" s="28" t="s">
        <v>911</v>
      </c>
      <c r="P6" s="36"/>
    </row>
    <row r="7" spans="1:16" ht="12.75" customHeight="1" x14ac:dyDescent="0.3">
      <c r="A7" s="139" t="s">
        <v>0</v>
      </c>
      <c r="B7" s="139" t="s">
        <v>13</v>
      </c>
      <c r="C7" s="139" t="s">
        <v>1</v>
      </c>
      <c r="D7" s="139" t="s">
        <v>4</v>
      </c>
      <c r="E7" s="139" t="s">
        <v>21</v>
      </c>
      <c r="F7" s="139" t="s">
        <v>2</v>
      </c>
      <c r="G7" s="136" t="s">
        <v>18</v>
      </c>
      <c r="H7" s="137"/>
      <c r="I7" s="138"/>
      <c r="J7" s="139" t="s">
        <v>11</v>
      </c>
      <c r="K7" s="139" t="s">
        <v>906</v>
      </c>
      <c r="L7" s="139" t="s">
        <v>903</v>
      </c>
      <c r="M7" s="139" t="s">
        <v>60</v>
      </c>
      <c r="N7" s="139" t="s">
        <v>19</v>
      </c>
      <c r="O7" s="139" t="s">
        <v>12</v>
      </c>
      <c r="P7" s="139" t="s">
        <v>0</v>
      </c>
    </row>
    <row r="8" spans="1:16" ht="61.5" customHeight="1" x14ac:dyDescent="0.35">
      <c r="A8" s="140"/>
      <c r="B8" s="140"/>
      <c r="C8" s="140"/>
      <c r="D8" s="140"/>
      <c r="E8" s="140"/>
      <c r="F8" s="140"/>
      <c r="G8" s="17" t="s">
        <v>3</v>
      </c>
      <c r="H8" s="17" t="s">
        <v>10</v>
      </c>
      <c r="I8" s="17" t="s">
        <v>810</v>
      </c>
      <c r="J8" s="140"/>
      <c r="K8" s="140"/>
      <c r="L8" s="140"/>
      <c r="M8" s="140"/>
      <c r="N8" s="140"/>
      <c r="O8" s="140"/>
      <c r="P8" s="140"/>
    </row>
    <row r="9" spans="1:16" ht="18" x14ac:dyDescent="0.4">
      <c r="A9" s="36"/>
      <c r="B9" s="36"/>
      <c r="C9" s="36"/>
      <c r="D9" s="53" t="s">
        <v>898</v>
      </c>
      <c r="E9" s="53" t="s">
        <v>898</v>
      </c>
      <c r="F9" s="53" t="s">
        <v>898</v>
      </c>
      <c r="G9" s="53" t="s">
        <v>898</v>
      </c>
      <c r="H9" s="53" t="s">
        <v>898</v>
      </c>
      <c r="I9" s="53" t="s">
        <v>898</v>
      </c>
      <c r="J9" s="53" t="s">
        <v>898</v>
      </c>
      <c r="K9" s="53" t="s">
        <v>898</v>
      </c>
      <c r="L9" s="53" t="s">
        <v>898</v>
      </c>
      <c r="M9" s="53" t="s">
        <v>898</v>
      </c>
      <c r="N9" s="53" t="s">
        <v>898</v>
      </c>
      <c r="O9" s="53" t="s">
        <v>898</v>
      </c>
      <c r="P9" s="36"/>
    </row>
    <row r="10" spans="1:16" ht="18" customHeight="1" x14ac:dyDescent="0.4">
      <c r="A10" s="36">
        <v>1</v>
      </c>
      <c r="B10" s="56" t="s">
        <v>23</v>
      </c>
      <c r="C10" s="57">
        <v>17</v>
      </c>
      <c r="D10" s="40">
        <v>3379490582.1448002</v>
      </c>
      <c r="E10" s="40">
        <v>610734125.77199996</v>
      </c>
      <c r="F10" s="58">
        <f>D10+E10</f>
        <v>3990224707.9168</v>
      </c>
      <c r="G10" s="59">
        <v>40648992.869999997</v>
      </c>
      <c r="H10" s="59">
        <v>0</v>
      </c>
      <c r="I10" s="40">
        <v>429919971.55000001</v>
      </c>
      <c r="J10" s="60">
        <f>F10-G10-H10-I10</f>
        <v>3519655743.4967999</v>
      </c>
      <c r="K10" s="58">
        <v>91815737.840000004</v>
      </c>
      <c r="L10" s="58">
        <v>192149507.15000001</v>
      </c>
      <c r="M10" s="58">
        <v>798656628.72809994</v>
      </c>
      <c r="N10" s="61">
        <f>F10+K10+L10+M10</f>
        <v>5072846581.6349001</v>
      </c>
      <c r="O10" s="62">
        <f>J10+K10+L10+M10</f>
        <v>4602277617.2149</v>
      </c>
      <c r="P10" s="36">
        <v>1</v>
      </c>
    </row>
    <row r="11" spans="1:16" ht="18" customHeight="1" x14ac:dyDescent="0.4">
      <c r="A11" s="36">
        <v>2</v>
      </c>
      <c r="B11" s="56" t="s">
        <v>24</v>
      </c>
      <c r="C11" s="63">
        <v>21</v>
      </c>
      <c r="D11" s="40">
        <v>3595196820.6269002</v>
      </c>
      <c r="E11" s="40">
        <v>0</v>
      </c>
      <c r="F11" s="58">
        <f t="shared" ref="F11:F45" si="0">D11+E11</f>
        <v>3595196820.6269002</v>
      </c>
      <c r="G11" s="59">
        <v>52555531.759999998</v>
      </c>
      <c r="H11" s="59">
        <v>0</v>
      </c>
      <c r="I11" s="40">
        <v>461215592.5</v>
      </c>
      <c r="J11" s="60">
        <f t="shared" ref="J11:J45" si="1">F11-G11-H11-I11</f>
        <v>3081425696.3669</v>
      </c>
      <c r="K11" s="58">
        <v>73280451.379999995</v>
      </c>
      <c r="L11" s="58">
        <v>152834815.02000001</v>
      </c>
      <c r="M11" s="58">
        <v>825458102.81480002</v>
      </c>
      <c r="N11" s="61">
        <f t="shared" ref="N11:N45" si="2">F11+K11+L11+M11</f>
        <v>4646770189.8417006</v>
      </c>
      <c r="O11" s="62">
        <f t="shared" ref="O11:O45" si="3">J11+K11+L11+M11</f>
        <v>4132999065.5817003</v>
      </c>
      <c r="P11" s="36">
        <v>2</v>
      </c>
    </row>
    <row r="12" spans="1:16" ht="18" customHeight="1" x14ac:dyDescent="0.4">
      <c r="A12" s="36">
        <v>3</v>
      </c>
      <c r="B12" s="56" t="s">
        <v>25</v>
      </c>
      <c r="C12" s="63">
        <v>31</v>
      </c>
      <c r="D12" s="40">
        <v>3628606702.1381998</v>
      </c>
      <c r="E12" s="40">
        <v>10859581806.372101</v>
      </c>
      <c r="F12" s="58">
        <f t="shared" si="0"/>
        <v>14488188508.5103</v>
      </c>
      <c r="G12" s="59">
        <v>110724577.25</v>
      </c>
      <c r="H12" s="59">
        <v>0</v>
      </c>
      <c r="I12" s="40">
        <v>1041089532.95</v>
      </c>
      <c r="J12" s="60">
        <f t="shared" si="1"/>
        <v>13336374398.310299</v>
      </c>
      <c r="K12" s="58">
        <v>468017440.86000001</v>
      </c>
      <c r="L12" s="58">
        <v>944925374.84000003</v>
      </c>
      <c r="M12" s="58">
        <v>896694649.10959995</v>
      </c>
      <c r="N12" s="61">
        <f t="shared" si="2"/>
        <v>16797825973.319901</v>
      </c>
      <c r="O12" s="62">
        <f t="shared" si="3"/>
        <v>15646011863.1199</v>
      </c>
      <c r="P12" s="36">
        <v>3</v>
      </c>
    </row>
    <row r="13" spans="1:16" ht="18" customHeight="1" x14ac:dyDescent="0.4">
      <c r="A13" s="36">
        <v>4</v>
      </c>
      <c r="B13" s="56" t="s">
        <v>26</v>
      </c>
      <c r="C13" s="63">
        <v>21</v>
      </c>
      <c r="D13" s="40">
        <v>3588461642.6422</v>
      </c>
      <c r="E13" s="40">
        <v>0</v>
      </c>
      <c r="F13" s="58">
        <f t="shared" si="0"/>
        <v>3588461642.6422</v>
      </c>
      <c r="G13" s="59">
        <v>46844107.659999996</v>
      </c>
      <c r="H13" s="59">
        <v>0</v>
      </c>
      <c r="I13" s="40">
        <v>89972595.590000004</v>
      </c>
      <c r="J13" s="60">
        <f t="shared" si="1"/>
        <v>3451644939.3922</v>
      </c>
      <c r="K13" s="58">
        <v>73143169.079999998</v>
      </c>
      <c r="L13" s="58">
        <v>152548496.99000001</v>
      </c>
      <c r="M13" s="58">
        <v>924406493.39839995</v>
      </c>
      <c r="N13" s="61">
        <f t="shared" si="2"/>
        <v>4738559802.1106005</v>
      </c>
      <c r="O13" s="62">
        <f t="shared" si="3"/>
        <v>4601743098.8606005</v>
      </c>
      <c r="P13" s="36">
        <v>4</v>
      </c>
    </row>
    <row r="14" spans="1:16" ht="18" customHeight="1" x14ac:dyDescent="0.4">
      <c r="A14" s="36">
        <v>5</v>
      </c>
      <c r="B14" s="56" t="s">
        <v>27</v>
      </c>
      <c r="C14" s="63">
        <v>20</v>
      </c>
      <c r="D14" s="40">
        <v>4317039583.6667995</v>
      </c>
      <c r="E14" s="40">
        <v>0</v>
      </c>
      <c r="F14" s="58">
        <f t="shared" si="0"/>
        <v>4317039583.6667995</v>
      </c>
      <c r="G14" s="59">
        <v>77411533.060000002</v>
      </c>
      <c r="H14" s="59">
        <v>201255000</v>
      </c>
      <c r="I14" s="40">
        <v>1043834533.49</v>
      </c>
      <c r="J14" s="60">
        <f t="shared" si="1"/>
        <v>2994538517.1167994</v>
      </c>
      <c r="K14" s="58">
        <v>87993682.989999995</v>
      </c>
      <c r="L14" s="58">
        <v>183520952.84999999</v>
      </c>
      <c r="M14" s="58">
        <v>924645927.85479999</v>
      </c>
      <c r="N14" s="61">
        <f t="shared" si="2"/>
        <v>5513200147.3615999</v>
      </c>
      <c r="O14" s="62">
        <f t="shared" si="3"/>
        <v>4190699080.8115988</v>
      </c>
      <c r="P14" s="36">
        <v>5</v>
      </c>
    </row>
    <row r="15" spans="1:16" ht="18" customHeight="1" x14ac:dyDescent="0.4">
      <c r="A15" s="36">
        <v>6</v>
      </c>
      <c r="B15" s="56" t="s">
        <v>28</v>
      </c>
      <c r="C15" s="63">
        <v>8</v>
      </c>
      <c r="D15" s="40">
        <v>3193382250.0580001</v>
      </c>
      <c r="E15" s="40">
        <v>8631672525.2579994</v>
      </c>
      <c r="F15" s="58">
        <f t="shared" si="0"/>
        <v>11825054775.316</v>
      </c>
      <c r="G15" s="59">
        <v>34374598.380000003</v>
      </c>
      <c r="H15" s="59">
        <v>421546663.22000003</v>
      </c>
      <c r="I15" s="40">
        <v>1158604679.3900001</v>
      </c>
      <c r="J15" s="60">
        <f t="shared" si="1"/>
        <v>10210528834.326002</v>
      </c>
      <c r="K15" s="58">
        <v>348542314.76999998</v>
      </c>
      <c r="L15" s="58">
        <v>733409454.49000001</v>
      </c>
      <c r="M15" s="58">
        <v>705225887.73500001</v>
      </c>
      <c r="N15" s="61">
        <f t="shared" si="2"/>
        <v>13612232432.311001</v>
      </c>
      <c r="O15" s="62">
        <f t="shared" si="3"/>
        <v>11997706491.321003</v>
      </c>
      <c r="P15" s="36">
        <v>6</v>
      </c>
    </row>
    <row r="16" spans="1:16" ht="18" customHeight="1" x14ac:dyDescent="0.4">
      <c r="A16" s="36">
        <v>7</v>
      </c>
      <c r="B16" s="56" t="s">
        <v>29</v>
      </c>
      <c r="C16" s="63">
        <v>23</v>
      </c>
      <c r="D16" s="40">
        <v>4047503680.5349998</v>
      </c>
      <c r="E16" s="40">
        <v>0</v>
      </c>
      <c r="F16" s="58">
        <f t="shared" si="0"/>
        <v>4047503680.5349998</v>
      </c>
      <c r="G16" s="59">
        <v>26890502.870000001</v>
      </c>
      <c r="H16" s="59">
        <v>103855987.23</v>
      </c>
      <c r="I16" s="40">
        <v>423541958.63</v>
      </c>
      <c r="J16" s="60">
        <f t="shared" si="1"/>
        <v>3493215231.8049998</v>
      </c>
      <c r="K16" s="58">
        <v>82499766.069999993</v>
      </c>
      <c r="L16" s="58">
        <v>172062756.83000001</v>
      </c>
      <c r="M16" s="58">
        <v>891925935.93169999</v>
      </c>
      <c r="N16" s="61">
        <f t="shared" si="2"/>
        <v>5193992139.3667002</v>
      </c>
      <c r="O16" s="62">
        <f t="shared" si="3"/>
        <v>4639703690.6366997</v>
      </c>
      <c r="P16" s="36">
        <v>7</v>
      </c>
    </row>
    <row r="17" spans="1:16" ht="18" customHeight="1" x14ac:dyDescent="0.4">
      <c r="A17" s="36">
        <v>8</v>
      </c>
      <c r="B17" s="56" t="s">
        <v>30</v>
      </c>
      <c r="C17" s="63">
        <v>27</v>
      </c>
      <c r="D17" s="40">
        <v>4484054014.0274</v>
      </c>
      <c r="E17" s="40">
        <v>0</v>
      </c>
      <c r="F17" s="58">
        <f t="shared" si="0"/>
        <v>4484054014.0274</v>
      </c>
      <c r="G17" s="59">
        <v>17817212.460000001</v>
      </c>
      <c r="H17" s="59">
        <v>0</v>
      </c>
      <c r="I17" s="40">
        <v>323071065.25999999</v>
      </c>
      <c r="J17" s="60">
        <f t="shared" si="1"/>
        <v>4143165736.3073997</v>
      </c>
      <c r="K17" s="58">
        <v>91397917.430000007</v>
      </c>
      <c r="L17" s="58">
        <v>190620875.56</v>
      </c>
      <c r="M17" s="58">
        <v>879069063.07159996</v>
      </c>
      <c r="N17" s="61">
        <f t="shared" si="2"/>
        <v>5645141870.0890007</v>
      </c>
      <c r="O17" s="62">
        <f t="shared" si="3"/>
        <v>5304253592.3689995</v>
      </c>
      <c r="P17" s="36">
        <v>8</v>
      </c>
    </row>
    <row r="18" spans="1:16" ht="18" customHeight="1" x14ac:dyDescent="0.4">
      <c r="A18" s="36">
        <v>9</v>
      </c>
      <c r="B18" s="56" t="s">
        <v>31</v>
      </c>
      <c r="C18" s="63">
        <v>18</v>
      </c>
      <c r="D18" s="40">
        <v>3629225529.6863999</v>
      </c>
      <c r="E18" s="40">
        <v>0</v>
      </c>
      <c r="F18" s="58">
        <f t="shared" si="0"/>
        <v>3629225529.6863999</v>
      </c>
      <c r="G18" s="59">
        <v>229323337.36000001</v>
      </c>
      <c r="H18" s="59">
        <v>633134951.91999996</v>
      </c>
      <c r="I18" s="40">
        <v>650454311.90999997</v>
      </c>
      <c r="J18" s="60">
        <f t="shared" si="1"/>
        <v>2116312928.4963999</v>
      </c>
      <c r="K18" s="58">
        <v>73974054.340000004</v>
      </c>
      <c r="L18" s="58">
        <v>154281403.81999999</v>
      </c>
      <c r="M18" s="58">
        <v>789961112.73039997</v>
      </c>
      <c r="N18" s="61">
        <f t="shared" si="2"/>
        <v>4647442100.5768003</v>
      </c>
      <c r="O18" s="62">
        <f t="shared" si="3"/>
        <v>3134529499.3868003</v>
      </c>
      <c r="P18" s="36">
        <v>9</v>
      </c>
    </row>
    <row r="19" spans="1:16" ht="18" customHeight="1" x14ac:dyDescent="0.4">
      <c r="A19" s="36">
        <v>10</v>
      </c>
      <c r="B19" s="56" t="s">
        <v>32</v>
      </c>
      <c r="C19" s="63">
        <v>25</v>
      </c>
      <c r="D19" s="40">
        <v>3664505120.1008</v>
      </c>
      <c r="E19" s="40">
        <v>12410228540.917801</v>
      </c>
      <c r="F19" s="58">
        <f t="shared" si="0"/>
        <v>16074733661.0186</v>
      </c>
      <c r="G19" s="59">
        <v>28517846.079999998</v>
      </c>
      <c r="H19" s="59">
        <v>1098907642.2</v>
      </c>
      <c r="I19" s="40">
        <v>1145011172.3699999</v>
      </c>
      <c r="J19" s="60">
        <f t="shared" si="1"/>
        <v>13802297000.368599</v>
      </c>
      <c r="K19" s="58">
        <v>518981153.86000001</v>
      </c>
      <c r="L19" s="58">
        <v>1154695524.6700001</v>
      </c>
      <c r="M19" s="58">
        <v>980248007.88619995</v>
      </c>
      <c r="N19" s="61">
        <f t="shared" si="2"/>
        <v>18728658347.434799</v>
      </c>
      <c r="O19" s="62">
        <f t="shared" si="3"/>
        <v>16456221686.7848</v>
      </c>
      <c r="P19" s="36">
        <v>10</v>
      </c>
    </row>
    <row r="20" spans="1:16" ht="18" customHeight="1" x14ac:dyDescent="0.4">
      <c r="A20" s="36">
        <v>11</v>
      </c>
      <c r="B20" s="56" t="s">
        <v>33</v>
      </c>
      <c r="C20" s="63">
        <v>13</v>
      </c>
      <c r="D20" s="40">
        <v>3228838628.3975</v>
      </c>
      <c r="E20" s="40">
        <v>0</v>
      </c>
      <c r="F20" s="58">
        <f t="shared" si="0"/>
        <v>3228838628.3975</v>
      </c>
      <c r="G20" s="59">
        <v>40165282.68</v>
      </c>
      <c r="H20" s="59">
        <v>0</v>
      </c>
      <c r="I20" s="40">
        <v>466941087.23400003</v>
      </c>
      <c r="J20" s="60">
        <f t="shared" si="1"/>
        <v>2721732258.4835</v>
      </c>
      <c r="K20" s="58">
        <v>65813017.740000002</v>
      </c>
      <c r="L20" s="58">
        <v>137260622.75</v>
      </c>
      <c r="M20" s="58">
        <v>763416921.60710001</v>
      </c>
      <c r="N20" s="61">
        <f t="shared" si="2"/>
        <v>4195329190.4945998</v>
      </c>
      <c r="O20" s="62">
        <f t="shared" si="3"/>
        <v>3688222820.5805998</v>
      </c>
      <c r="P20" s="36">
        <v>11</v>
      </c>
    </row>
    <row r="21" spans="1:16" ht="18" customHeight="1" x14ac:dyDescent="0.4">
      <c r="A21" s="36">
        <v>12</v>
      </c>
      <c r="B21" s="56" t="s">
        <v>34</v>
      </c>
      <c r="C21" s="63">
        <v>18</v>
      </c>
      <c r="D21" s="40">
        <v>3374653850.7389998</v>
      </c>
      <c r="E21" s="40">
        <v>1544933310.5634</v>
      </c>
      <c r="F21" s="58">
        <f t="shared" si="0"/>
        <v>4919587161.3023996</v>
      </c>
      <c r="G21" s="59">
        <v>81885066.109999999</v>
      </c>
      <c r="H21" s="59">
        <v>0</v>
      </c>
      <c r="I21" s="40">
        <v>390751098.75999999</v>
      </c>
      <c r="J21" s="60">
        <f t="shared" si="1"/>
        <v>4446950996.4323997</v>
      </c>
      <c r="K21" s="58">
        <v>118237151.34999999</v>
      </c>
      <c r="L21" s="58">
        <v>244667825.94999999</v>
      </c>
      <c r="M21" s="58">
        <v>827043092.97389996</v>
      </c>
      <c r="N21" s="61">
        <f t="shared" si="2"/>
        <v>6109535231.5762997</v>
      </c>
      <c r="O21" s="62">
        <f t="shared" si="3"/>
        <v>5636899066.7062998</v>
      </c>
      <c r="P21" s="36">
        <v>12</v>
      </c>
    </row>
    <row r="22" spans="1:16" ht="18" customHeight="1" x14ac:dyDescent="0.4">
      <c r="A22" s="36">
        <v>13</v>
      </c>
      <c r="B22" s="56" t="s">
        <v>35</v>
      </c>
      <c r="C22" s="63">
        <v>16</v>
      </c>
      <c r="D22" s="40">
        <v>3227016613.5763001</v>
      </c>
      <c r="E22" s="40">
        <v>0</v>
      </c>
      <c r="F22" s="58">
        <f t="shared" si="0"/>
        <v>3227016613.5763001</v>
      </c>
      <c r="G22" s="59">
        <v>53517269.530000001</v>
      </c>
      <c r="H22" s="59">
        <v>499654808.00999999</v>
      </c>
      <c r="I22" s="40">
        <v>465644314.39999998</v>
      </c>
      <c r="J22" s="60">
        <f t="shared" si="1"/>
        <v>2208200221.6362996</v>
      </c>
      <c r="K22" s="58">
        <v>65775879.829999998</v>
      </c>
      <c r="L22" s="58">
        <v>137183167.38</v>
      </c>
      <c r="M22" s="58">
        <v>744109070.30830002</v>
      </c>
      <c r="N22" s="61">
        <f t="shared" si="2"/>
        <v>4174084731.0946002</v>
      </c>
      <c r="O22" s="62">
        <f t="shared" si="3"/>
        <v>3155268339.1545997</v>
      </c>
      <c r="P22" s="36">
        <v>13</v>
      </c>
    </row>
    <row r="23" spans="1:16" ht="18" customHeight="1" x14ac:dyDescent="0.4">
      <c r="A23" s="36">
        <v>14</v>
      </c>
      <c r="B23" s="56" t="s">
        <v>36</v>
      </c>
      <c r="C23" s="63">
        <v>17</v>
      </c>
      <c r="D23" s="40">
        <v>3629538756.3532</v>
      </c>
      <c r="E23" s="40">
        <v>0</v>
      </c>
      <c r="F23" s="58">
        <f t="shared" si="0"/>
        <v>3629538756.3532</v>
      </c>
      <c r="G23" s="59">
        <v>50530281.380000003</v>
      </c>
      <c r="H23" s="59">
        <v>0</v>
      </c>
      <c r="I23" s="40">
        <v>206468378.88999999</v>
      </c>
      <c r="J23" s="60">
        <f t="shared" si="1"/>
        <v>3372540096.0832</v>
      </c>
      <c r="K23" s="58">
        <v>73980438.799999997</v>
      </c>
      <c r="L23" s="58">
        <v>154294719.34999999</v>
      </c>
      <c r="M23" s="58">
        <v>848317852.88259995</v>
      </c>
      <c r="N23" s="61">
        <f t="shared" si="2"/>
        <v>4706131767.3858004</v>
      </c>
      <c r="O23" s="62">
        <f t="shared" si="3"/>
        <v>4449133107.1157999</v>
      </c>
      <c r="P23" s="36">
        <v>14</v>
      </c>
    </row>
    <row r="24" spans="1:16" ht="18" customHeight="1" x14ac:dyDescent="0.4">
      <c r="A24" s="36">
        <v>15</v>
      </c>
      <c r="B24" s="56" t="s">
        <v>37</v>
      </c>
      <c r="C24" s="63">
        <v>11</v>
      </c>
      <c r="D24" s="40">
        <v>3399461662.6062999</v>
      </c>
      <c r="E24" s="40">
        <v>0</v>
      </c>
      <c r="F24" s="58">
        <f t="shared" si="0"/>
        <v>3399461662.6062999</v>
      </c>
      <c r="G24" s="59">
        <v>39706122.229999997</v>
      </c>
      <c r="H24" s="59">
        <v>361446152.47000003</v>
      </c>
      <c r="I24" s="40">
        <v>302954928.63999999</v>
      </c>
      <c r="J24" s="60">
        <f t="shared" si="1"/>
        <v>2695354459.2662997</v>
      </c>
      <c r="K24" s="58">
        <v>69290805.900000006</v>
      </c>
      <c r="L24" s="58">
        <v>144513950.22</v>
      </c>
      <c r="M24" s="58">
        <v>728945726.05900002</v>
      </c>
      <c r="N24" s="61">
        <f t="shared" si="2"/>
        <v>4342212144.7852993</v>
      </c>
      <c r="O24" s="62">
        <f t="shared" si="3"/>
        <v>3638104941.4452996</v>
      </c>
      <c r="P24" s="36">
        <v>15</v>
      </c>
    </row>
    <row r="25" spans="1:16" ht="18" customHeight="1" x14ac:dyDescent="0.4">
      <c r="A25" s="36">
        <v>16</v>
      </c>
      <c r="B25" s="56" t="s">
        <v>38</v>
      </c>
      <c r="C25" s="63">
        <v>27</v>
      </c>
      <c r="D25" s="40">
        <v>3752408700.6529999</v>
      </c>
      <c r="E25" s="40">
        <v>464340172.60430002</v>
      </c>
      <c r="F25" s="58">
        <f t="shared" si="0"/>
        <v>4216748873.2572999</v>
      </c>
      <c r="G25" s="59">
        <v>52664688.549999997</v>
      </c>
      <c r="H25" s="59">
        <v>0</v>
      </c>
      <c r="I25" s="40">
        <v>820323934.63999999</v>
      </c>
      <c r="J25" s="60">
        <f t="shared" si="1"/>
        <v>3343760250.0672998</v>
      </c>
      <c r="K25" s="58">
        <v>92864881.650000006</v>
      </c>
      <c r="L25" s="58">
        <v>184199525.78</v>
      </c>
      <c r="M25" s="58">
        <v>875834151.83200002</v>
      </c>
      <c r="N25" s="61">
        <f t="shared" si="2"/>
        <v>5369647432.5192995</v>
      </c>
      <c r="O25" s="62">
        <f t="shared" si="3"/>
        <v>4496658809.3292999</v>
      </c>
      <c r="P25" s="36">
        <v>16</v>
      </c>
    </row>
    <row r="26" spans="1:16" ht="18" customHeight="1" x14ac:dyDescent="0.4">
      <c r="A26" s="36">
        <v>17</v>
      </c>
      <c r="B26" s="56" t="s">
        <v>39</v>
      </c>
      <c r="C26" s="63">
        <v>27</v>
      </c>
      <c r="D26" s="40">
        <v>4036063646.7786999</v>
      </c>
      <c r="E26" s="40">
        <v>0</v>
      </c>
      <c r="F26" s="58">
        <f t="shared" si="0"/>
        <v>4036063646.7786999</v>
      </c>
      <c r="G26" s="59">
        <v>29622753.039999999</v>
      </c>
      <c r="H26" s="59">
        <v>0</v>
      </c>
      <c r="I26" s="40">
        <v>163223611.96000001</v>
      </c>
      <c r="J26" s="60">
        <f t="shared" si="1"/>
        <v>3843217281.7786999</v>
      </c>
      <c r="K26" s="58">
        <v>82266585.280000001</v>
      </c>
      <c r="L26" s="58">
        <v>171576431.46000001</v>
      </c>
      <c r="M26" s="58">
        <v>919567372.86670005</v>
      </c>
      <c r="N26" s="61">
        <f t="shared" si="2"/>
        <v>5209474036.3853998</v>
      </c>
      <c r="O26" s="62">
        <f t="shared" si="3"/>
        <v>5016627671.3853998</v>
      </c>
      <c r="P26" s="36">
        <v>17</v>
      </c>
    </row>
    <row r="27" spans="1:16" ht="18" customHeight="1" x14ac:dyDescent="0.4">
      <c r="A27" s="36">
        <v>18</v>
      </c>
      <c r="B27" s="56" t="s">
        <v>40</v>
      </c>
      <c r="C27" s="63">
        <v>23</v>
      </c>
      <c r="D27" s="40">
        <v>4728717998.5457001</v>
      </c>
      <c r="E27" s="40">
        <v>0</v>
      </c>
      <c r="F27" s="58">
        <f t="shared" si="0"/>
        <v>4728717998.5457001</v>
      </c>
      <c r="G27" s="59">
        <v>210872746.86000001</v>
      </c>
      <c r="H27" s="59">
        <v>0</v>
      </c>
      <c r="I27" s="40">
        <v>203254936.77000001</v>
      </c>
      <c r="J27" s="60">
        <f t="shared" si="1"/>
        <v>4314590314.9157</v>
      </c>
      <c r="K27" s="58">
        <v>96384873.120000005</v>
      </c>
      <c r="L27" s="58">
        <v>201021745.58000001</v>
      </c>
      <c r="M27" s="58">
        <v>1117738595.1528001</v>
      </c>
      <c r="N27" s="61">
        <f t="shared" si="2"/>
        <v>6143863212.3985004</v>
      </c>
      <c r="O27" s="62">
        <f t="shared" si="3"/>
        <v>5729735528.7684994</v>
      </c>
      <c r="P27" s="36">
        <v>18</v>
      </c>
    </row>
    <row r="28" spans="1:16" ht="18" customHeight="1" x14ac:dyDescent="0.4">
      <c r="A28" s="36">
        <v>19</v>
      </c>
      <c r="B28" s="56" t="s">
        <v>41</v>
      </c>
      <c r="C28" s="63">
        <v>44</v>
      </c>
      <c r="D28" s="40">
        <v>5724639584.8372002</v>
      </c>
      <c r="E28" s="40">
        <v>0</v>
      </c>
      <c r="F28" s="58">
        <f t="shared" si="0"/>
        <v>5724639584.8372002</v>
      </c>
      <c r="G28" s="59">
        <v>60596047.789999999</v>
      </c>
      <c r="H28" s="59">
        <v>0</v>
      </c>
      <c r="I28" s="40">
        <v>421270572.49000001</v>
      </c>
      <c r="J28" s="60">
        <f t="shared" si="1"/>
        <v>5242772964.5572004</v>
      </c>
      <c r="K28" s="58">
        <v>116684619.42</v>
      </c>
      <c r="L28" s="58">
        <v>243359202.75</v>
      </c>
      <c r="M28" s="58">
        <v>1461337108.1352999</v>
      </c>
      <c r="N28" s="61">
        <f t="shared" si="2"/>
        <v>7546020515.1424999</v>
      </c>
      <c r="O28" s="62">
        <f t="shared" si="3"/>
        <v>7064153894.8625002</v>
      </c>
      <c r="P28" s="36">
        <v>19</v>
      </c>
    </row>
    <row r="29" spans="1:16" ht="18" customHeight="1" x14ac:dyDescent="0.4">
      <c r="A29" s="36">
        <v>20</v>
      </c>
      <c r="B29" s="56" t="s">
        <v>42</v>
      </c>
      <c r="C29" s="63">
        <v>34</v>
      </c>
      <c r="D29" s="40">
        <v>4436432755.2749996</v>
      </c>
      <c r="E29" s="40">
        <v>0</v>
      </c>
      <c r="F29" s="58">
        <f t="shared" si="0"/>
        <v>4436432755.2749996</v>
      </c>
      <c r="G29" s="59">
        <v>103053776.65000001</v>
      </c>
      <c r="H29" s="59">
        <v>0</v>
      </c>
      <c r="I29" s="40">
        <v>632113999.14999998</v>
      </c>
      <c r="J29" s="60">
        <f t="shared" si="1"/>
        <v>3701264979.4749999</v>
      </c>
      <c r="K29" s="58">
        <v>90427259.209999993</v>
      </c>
      <c r="L29" s="58">
        <v>188596456.13999999</v>
      </c>
      <c r="M29" s="58">
        <v>1017343931.1126</v>
      </c>
      <c r="N29" s="61">
        <f t="shared" si="2"/>
        <v>5732800401.7376003</v>
      </c>
      <c r="O29" s="62">
        <f t="shared" si="3"/>
        <v>4997632625.9376001</v>
      </c>
      <c r="P29" s="36">
        <v>20</v>
      </c>
    </row>
    <row r="30" spans="1:16" ht="18" customHeight="1" x14ac:dyDescent="0.4">
      <c r="A30" s="36">
        <v>21</v>
      </c>
      <c r="B30" s="56" t="s">
        <v>43</v>
      </c>
      <c r="C30" s="63">
        <v>21</v>
      </c>
      <c r="D30" s="40">
        <v>3810917870.3674998</v>
      </c>
      <c r="E30" s="40">
        <v>0</v>
      </c>
      <c r="F30" s="58">
        <f t="shared" si="0"/>
        <v>3810917870.3674998</v>
      </c>
      <c r="G30" s="59">
        <v>42644052.899999999</v>
      </c>
      <c r="H30" s="59">
        <v>0</v>
      </c>
      <c r="I30" s="40">
        <v>264239440.81</v>
      </c>
      <c r="J30" s="60">
        <f t="shared" si="1"/>
        <v>3504034376.6574998</v>
      </c>
      <c r="K30" s="58">
        <v>77677466.810000002</v>
      </c>
      <c r="L30" s="58">
        <v>162005296.74000001</v>
      </c>
      <c r="M30" s="58">
        <v>826317440.46109998</v>
      </c>
      <c r="N30" s="61">
        <f t="shared" si="2"/>
        <v>4876918074.3785992</v>
      </c>
      <c r="O30" s="62">
        <f t="shared" si="3"/>
        <v>4570034580.6685991</v>
      </c>
      <c r="P30" s="36">
        <v>21</v>
      </c>
    </row>
    <row r="31" spans="1:16" ht="18" customHeight="1" x14ac:dyDescent="0.4">
      <c r="A31" s="36">
        <v>22</v>
      </c>
      <c r="B31" s="56" t="s">
        <v>44</v>
      </c>
      <c r="C31" s="63">
        <v>21</v>
      </c>
      <c r="D31" s="40">
        <v>3988880530.7336998</v>
      </c>
      <c r="E31" s="40">
        <v>0</v>
      </c>
      <c r="F31" s="58">
        <f t="shared" si="0"/>
        <v>3988880530.7336998</v>
      </c>
      <c r="G31" s="59">
        <v>30161047.210000001</v>
      </c>
      <c r="H31" s="59">
        <v>72111296.400000006</v>
      </c>
      <c r="I31" s="40">
        <v>399556241.95999998</v>
      </c>
      <c r="J31" s="60">
        <f t="shared" si="1"/>
        <v>3487051945.1636996</v>
      </c>
      <c r="K31" s="58">
        <v>81304857.670000002</v>
      </c>
      <c r="L31" s="58">
        <v>169570637.84</v>
      </c>
      <c r="M31" s="58">
        <v>824058969.75909996</v>
      </c>
      <c r="N31" s="61">
        <f t="shared" si="2"/>
        <v>5063814996.0028</v>
      </c>
      <c r="O31" s="62">
        <f t="shared" si="3"/>
        <v>4561986410.4328003</v>
      </c>
      <c r="P31" s="36">
        <v>22</v>
      </c>
    </row>
    <row r="32" spans="1:16" ht="18" customHeight="1" x14ac:dyDescent="0.4">
      <c r="A32" s="36">
        <v>23</v>
      </c>
      <c r="B32" s="56" t="s">
        <v>45</v>
      </c>
      <c r="C32" s="63">
        <v>16</v>
      </c>
      <c r="D32" s="40">
        <v>3212629326.3683</v>
      </c>
      <c r="E32" s="40">
        <v>0</v>
      </c>
      <c r="F32" s="58">
        <f t="shared" si="0"/>
        <v>3212629326.3683</v>
      </c>
      <c r="G32" s="59">
        <v>39632016.560000002</v>
      </c>
      <c r="H32" s="59">
        <v>0</v>
      </c>
      <c r="I32" s="40">
        <v>393498701.70999998</v>
      </c>
      <c r="J32" s="60">
        <f t="shared" si="1"/>
        <v>2779498608.0983</v>
      </c>
      <c r="K32" s="58">
        <v>65482625.539999999</v>
      </c>
      <c r="L32" s="58">
        <v>136571551.80000001</v>
      </c>
      <c r="M32" s="58">
        <v>739360558.03480005</v>
      </c>
      <c r="N32" s="61">
        <f t="shared" si="2"/>
        <v>4154044061.7431002</v>
      </c>
      <c r="O32" s="62">
        <f t="shared" si="3"/>
        <v>3720913343.4731002</v>
      </c>
      <c r="P32" s="36">
        <v>23</v>
      </c>
    </row>
    <row r="33" spans="1:16" ht="18" customHeight="1" x14ac:dyDescent="0.4">
      <c r="A33" s="36">
        <v>24</v>
      </c>
      <c r="B33" s="56" t="s">
        <v>46</v>
      </c>
      <c r="C33" s="63">
        <v>20</v>
      </c>
      <c r="D33" s="40">
        <v>4834829503.4797001</v>
      </c>
      <c r="E33" s="40">
        <v>0</v>
      </c>
      <c r="F33" s="58">
        <f t="shared" si="0"/>
        <v>4834829503.4797001</v>
      </c>
      <c r="G33" s="59">
        <v>976653546.55999994</v>
      </c>
      <c r="H33" s="59">
        <v>2000000000</v>
      </c>
      <c r="I33" s="40">
        <v>0</v>
      </c>
      <c r="J33" s="60">
        <f t="shared" si="1"/>
        <v>1858175956.9197001</v>
      </c>
      <c r="K33" s="58">
        <v>98547730.769999996</v>
      </c>
      <c r="L33" s="58">
        <v>205532634.15000001</v>
      </c>
      <c r="M33" s="58">
        <v>6471927947.2799997</v>
      </c>
      <c r="N33" s="61">
        <f t="shared" si="2"/>
        <v>11610837815.679699</v>
      </c>
      <c r="O33" s="62">
        <f t="shared" si="3"/>
        <v>8634184269.1196995</v>
      </c>
      <c r="P33" s="36">
        <v>24</v>
      </c>
    </row>
    <row r="34" spans="1:16" ht="18" customHeight="1" x14ac:dyDescent="0.4">
      <c r="A34" s="36">
        <v>25</v>
      </c>
      <c r="B34" s="56" t="s">
        <v>47</v>
      </c>
      <c r="C34" s="63">
        <v>13</v>
      </c>
      <c r="D34" s="40">
        <v>3328290885.2701001</v>
      </c>
      <c r="E34" s="40">
        <v>0</v>
      </c>
      <c r="F34" s="58">
        <f t="shared" si="0"/>
        <v>3328290885.2701001</v>
      </c>
      <c r="G34" s="59">
        <v>35806462.729999997</v>
      </c>
      <c r="H34" s="59">
        <v>101637860.22</v>
      </c>
      <c r="I34" s="40">
        <v>124304116.61</v>
      </c>
      <c r="J34" s="60">
        <f t="shared" si="1"/>
        <v>3066542445.7101002</v>
      </c>
      <c r="K34" s="58">
        <v>67840140.769999996</v>
      </c>
      <c r="L34" s="58">
        <v>141488421.12</v>
      </c>
      <c r="M34" s="58">
        <v>690411073.14310002</v>
      </c>
      <c r="N34" s="61">
        <f t="shared" si="2"/>
        <v>4228030520.3031998</v>
      </c>
      <c r="O34" s="62">
        <f t="shared" si="3"/>
        <v>3966282080.7432003</v>
      </c>
      <c r="P34" s="36">
        <v>25</v>
      </c>
    </row>
    <row r="35" spans="1:16" ht="18" customHeight="1" x14ac:dyDescent="0.4">
      <c r="A35" s="36">
        <v>26</v>
      </c>
      <c r="B35" s="56" t="s">
        <v>48</v>
      </c>
      <c r="C35" s="63">
        <v>25</v>
      </c>
      <c r="D35" s="40">
        <v>4275041453.2498999</v>
      </c>
      <c r="E35" s="40">
        <v>0</v>
      </c>
      <c r="F35" s="58">
        <f t="shared" si="0"/>
        <v>4275041453.2498999</v>
      </c>
      <c r="G35" s="59">
        <v>35786701.479999997</v>
      </c>
      <c r="H35" s="59">
        <v>275631992.38</v>
      </c>
      <c r="I35" s="40">
        <v>292198232.10000002</v>
      </c>
      <c r="J35" s="60">
        <f t="shared" si="1"/>
        <v>3671424527.2898998</v>
      </c>
      <c r="K35" s="58">
        <v>87137640.299999997</v>
      </c>
      <c r="L35" s="58">
        <v>181735577.30000001</v>
      </c>
      <c r="M35" s="58">
        <v>874110192.40419996</v>
      </c>
      <c r="N35" s="61">
        <f t="shared" si="2"/>
        <v>5418024863.2540998</v>
      </c>
      <c r="O35" s="62">
        <f t="shared" si="3"/>
        <v>4814407937.2940998</v>
      </c>
      <c r="P35" s="36">
        <v>26</v>
      </c>
    </row>
    <row r="36" spans="1:16" ht="18" customHeight="1" x14ac:dyDescent="0.4">
      <c r="A36" s="36">
        <v>27</v>
      </c>
      <c r="B36" s="56" t="s">
        <v>49</v>
      </c>
      <c r="C36" s="63">
        <v>20</v>
      </c>
      <c r="D36" s="40">
        <v>3353010107.5475998</v>
      </c>
      <c r="E36" s="40">
        <v>0</v>
      </c>
      <c r="F36" s="58">
        <f t="shared" si="0"/>
        <v>3353010107.5475998</v>
      </c>
      <c r="G36" s="59">
        <v>76473042.120000005</v>
      </c>
      <c r="H36" s="59">
        <v>0</v>
      </c>
      <c r="I36" s="40">
        <v>1133331119.97</v>
      </c>
      <c r="J36" s="60">
        <f t="shared" si="1"/>
        <v>2143205945.4575999</v>
      </c>
      <c r="K36" s="58">
        <v>68343989.609999999</v>
      </c>
      <c r="L36" s="58">
        <v>142539255.88</v>
      </c>
      <c r="M36" s="58">
        <v>920957197.02479994</v>
      </c>
      <c r="N36" s="61">
        <f t="shared" si="2"/>
        <v>4484850550.0623999</v>
      </c>
      <c r="O36" s="62">
        <f t="shared" si="3"/>
        <v>3275046387.9723997</v>
      </c>
      <c r="P36" s="36">
        <v>27</v>
      </c>
    </row>
    <row r="37" spans="1:16" ht="18" customHeight="1" x14ac:dyDescent="0.4">
      <c r="A37" s="36">
        <v>28</v>
      </c>
      <c r="B37" s="56" t="s">
        <v>50</v>
      </c>
      <c r="C37" s="63">
        <v>18</v>
      </c>
      <c r="D37" s="40">
        <v>3359652796.0855999</v>
      </c>
      <c r="E37" s="40">
        <v>1542329007.2119</v>
      </c>
      <c r="F37" s="58">
        <f t="shared" si="0"/>
        <v>4901981803.2974997</v>
      </c>
      <c r="G37" s="59">
        <v>72143277.430000007</v>
      </c>
      <c r="H37" s="59">
        <v>307710850.69999999</v>
      </c>
      <c r="I37" s="40">
        <v>230223815.91999999</v>
      </c>
      <c r="J37" s="60">
        <f t="shared" si="1"/>
        <v>4291903859.2474995</v>
      </c>
      <c r="K37" s="58">
        <v>125107386.70999999</v>
      </c>
      <c r="L37" s="58">
        <v>239797237.66</v>
      </c>
      <c r="M37" s="58">
        <v>864305709.09899998</v>
      </c>
      <c r="N37" s="61">
        <f t="shared" si="2"/>
        <v>6131192136.7664995</v>
      </c>
      <c r="O37" s="62">
        <f t="shared" si="3"/>
        <v>5521114192.7164993</v>
      </c>
      <c r="P37" s="36">
        <v>28</v>
      </c>
    </row>
    <row r="38" spans="1:16" ht="18" customHeight="1" x14ac:dyDescent="0.4">
      <c r="A38" s="36">
        <v>29</v>
      </c>
      <c r="B38" s="56" t="s">
        <v>51</v>
      </c>
      <c r="C38" s="63">
        <v>30</v>
      </c>
      <c r="D38" s="40">
        <v>3291542767.5591998</v>
      </c>
      <c r="E38" s="40">
        <v>0</v>
      </c>
      <c r="F38" s="58">
        <f t="shared" si="0"/>
        <v>3291542767.5591998</v>
      </c>
      <c r="G38" s="59">
        <v>105738293.95999999</v>
      </c>
      <c r="H38" s="59">
        <v>945881467</v>
      </c>
      <c r="I38" s="40">
        <v>1375047323.53</v>
      </c>
      <c r="J38" s="60">
        <f t="shared" si="1"/>
        <v>864875683.0691998</v>
      </c>
      <c r="K38" s="58">
        <v>67091108.439999998</v>
      </c>
      <c r="L38" s="58">
        <v>139926227.99000001</v>
      </c>
      <c r="M38" s="58">
        <v>824008259.46749997</v>
      </c>
      <c r="N38" s="61">
        <f t="shared" si="2"/>
        <v>4322568363.4566994</v>
      </c>
      <c r="O38" s="62">
        <f t="shared" si="3"/>
        <v>1895901278.9666998</v>
      </c>
      <c r="P38" s="36">
        <v>29</v>
      </c>
    </row>
    <row r="39" spans="1:16" ht="18" customHeight="1" x14ac:dyDescent="0.4">
      <c r="A39" s="36">
        <v>30</v>
      </c>
      <c r="B39" s="56" t="s">
        <v>52</v>
      </c>
      <c r="C39" s="63">
        <v>33</v>
      </c>
      <c r="D39" s="40">
        <v>4047950881.4914999</v>
      </c>
      <c r="E39" s="40">
        <v>0</v>
      </c>
      <c r="F39" s="58">
        <f t="shared" si="0"/>
        <v>4047950881.4914999</v>
      </c>
      <c r="G39" s="59">
        <v>129931487.51000001</v>
      </c>
      <c r="H39" s="59">
        <v>99912935</v>
      </c>
      <c r="I39" s="40">
        <v>513153330.41000003</v>
      </c>
      <c r="J39" s="60">
        <f t="shared" si="1"/>
        <v>3304953128.5714998</v>
      </c>
      <c r="K39" s="58">
        <v>82508881.310000002</v>
      </c>
      <c r="L39" s="58">
        <v>172081767.72</v>
      </c>
      <c r="M39" s="58">
        <v>1266218727.8536</v>
      </c>
      <c r="N39" s="61">
        <f t="shared" si="2"/>
        <v>5568760258.3750992</v>
      </c>
      <c r="O39" s="62">
        <f t="shared" si="3"/>
        <v>4825762505.4550991</v>
      </c>
      <c r="P39" s="36">
        <v>30</v>
      </c>
    </row>
    <row r="40" spans="1:16" ht="18" customHeight="1" x14ac:dyDescent="0.4">
      <c r="A40" s="36">
        <v>31</v>
      </c>
      <c r="B40" s="56" t="s">
        <v>53</v>
      </c>
      <c r="C40" s="63">
        <v>17</v>
      </c>
      <c r="D40" s="40">
        <v>3768775666.3864999</v>
      </c>
      <c r="E40" s="40">
        <v>0</v>
      </c>
      <c r="F40" s="58">
        <f t="shared" si="0"/>
        <v>3768775666.3864999</v>
      </c>
      <c r="G40" s="59">
        <v>23153960.870000001</v>
      </c>
      <c r="H40" s="59">
        <v>609914612.08000004</v>
      </c>
      <c r="I40" s="40">
        <v>519359488.18000001</v>
      </c>
      <c r="J40" s="60">
        <f t="shared" si="1"/>
        <v>2616347605.2565002</v>
      </c>
      <c r="K40" s="58">
        <v>76818487.489999995</v>
      </c>
      <c r="L40" s="58">
        <v>160213796.50999999</v>
      </c>
      <c r="M40" s="58">
        <v>808078189.43579996</v>
      </c>
      <c r="N40" s="61">
        <f t="shared" si="2"/>
        <v>4813886139.822299</v>
      </c>
      <c r="O40" s="62">
        <f t="shared" si="3"/>
        <v>3661458078.6923003</v>
      </c>
      <c r="P40" s="36">
        <v>31</v>
      </c>
    </row>
    <row r="41" spans="1:16" ht="18" customHeight="1" x14ac:dyDescent="0.4">
      <c r="A41" s="36">
        <v>32</v>
      </c>
      <c r="B41" s="56" t="s">
        <v>54</v>
      </c>
      <c r="C41" s="63">
        <v>23</v>
      </c>
      <c r="D41" s="40">
        <v>3892253482.9654002</v>
      </c>
      <c r="E41" s="40">
        <v>8900457343.3348007</v>
      </c>
      <c r="F41" s="58">
        <f t="shared" si="0"/>
        <v>12792710826.300201</v>
      </c>
      <c r="G41" s="59">
        <v>57270901.289999999</v>
      </c>
      <c r="H41" s="59">
        <v>0</v>
      </c>
      <c r="I41" s="40">
        <v>871709869.48000002</v>
      </c>
      <c r="J41" s="60">
        <f t="shared" si="1"/>
        <v>11863730055.530201</v>
      </c>
      <c r="K41" s="58">
        <v>372147320.52999997</v>
      </c>
      <c r="L41" s="58">
        <v>760431613.23000002</v>
      </c>
      <c r="M41" s="58">
        <v>1150550831.141</v>
      </c>
      <c r="N41" s="61">
        <f t="shared" si="2"/>
        <v>15075840591.201202</v>
      </c>
      <c r="O41" s="62">
        <f t="shared" si="3"/>
        <v>14146859820.431202</v>
      </c>
      <c r="P41" s="36">
        <v>32</v>
      </c>
    </row>
    <row r="42" spans="1:16" ht="18" customHeight="1" x14ac:dyDescent="0.4">
      <c r="A42" s="36">
        <v>33</v>
      </c>
      <c r="B42" s="56" t="s">
        <v>55</v>
      </c>
      <c r="C42" s="63">
        <v>23</v>
      </c>
      <c r="D42" s="40">
        <v>3977529710.2386999</v>
      </c>
      <c r="E42" s="40">
        <v>0</v>
      </c>
      <c r="F42" s="58">
        <f t="shared" si="0"/>
        <v>3977529710.2386999</v>
      </c>
      <c r="G42" s="59">
        <v>39134398.350000001</v>
      </c>
      <c r="H42" s="59">
        <v>0</v>
      </c>
      <c r="I42" s="40">
        <v>573519483.79999995</v>
      </c>
      <c r="J42" s="60">
        <f t="shared" si="1"/>
        <v>3364875828.0887003</v>
      </c>
      <c r="K42" s="58">
        <v>81073495.299999997</v>
      </c>
      <c r="L42" s="58">
        <v>169088105</v>
      </c>
      <c r="M42" s="58">
        <v>840249790.0086</v>
      </c>
      <c r="N42" s="61">
        <f t="shared" si="2"/>
        <v>5067941100.5473003</v>
      </c>
      <c r="O42" s="62">
        <f t="shared" si="3"/>
        <v>4455287218.3973007</v>
      </c>
      <c r="P42" s="36">
        <v>33</v>
      </c>
    </row>
    <row r="43" spans="1:16" ht="18" customHeight="1" x14ac:dyDescent="0.4">
      <c r="A43" s="36">
        <v>34</v>
      </c>
      <c r="B43" s="56" t="s">
        <v>56</v>
      </c>
      <c r="C43" s="63">
        <v>16</v>
      </c>
      <c r="D43" s="40">
        <v>3476527151.5805998</v>
      </c>
      <c r="E43" s="40">
        <v>0</v>
      </c>
      <c r="F43" s="58">
        <f t="shared" si="0"/>
        <v>3476527151.5805998</v>
      </c>
      <c r="G43" s="59">
        <v>23639373.920000002</v>
      </c>
      <c r="H43" s="59">
        <v>0</v>
      </c>
      <c r="I43" s="40">
        <v>354983319.76999998</v>
      </c>
      <c r="J43" s="60">
        <f t="shared" si="1"/>
        <v>3097904457.8905997</v>
      </c>
      <c r="K43" s="58">
        <v>70861622.219999999</v>
      </c>
      <c r="L43" s="58">
        <v>147790068.43000001</v>
      </c>
      <c r="M43" s="58">
        <v>739389919.07809997</v>
      </c>
      <c r="N43" s="61">
        <f t="shared" si="2"/>
        <v>4434568761.3086996</v>
      </c>
      <c r="O43" s="62">
        <f t="shared" si="3"/>
        <v>4055946067.6186991</v>
      </c>
      <c r="P43" s="36">
        <v>34</v>
      </c>
    </row>
    <row r="44" spans="1:16" ht="18" customHeight="1" x14ac:dyDescent="0.4">
      <c r="A44" s="36">
        <v>35</v>
      </c>
      <c r="B44" s="56" t="s">
        <v>57</v>
      </c>
      <c r="C44" s="63">
        <v>17</v>
      </c>
      <c r="D44" s="40">
        <v>3583853213.2652001</v>
      </c>
      <c r="E44" s="40">
        <v>0</v>
      </c>
      <c r="F44" s="58">
        <f t="shared" si="0"/>
        <v>3583853213.2652001</v>
      </c>
      <c r="G44" s="59">
        <v>36710724.210000001</v>
      </c>
      <c r="H44" s="59">
        <v>0</v>
      </c>
      <c r="I44" s="40">
        <v>89972595.590000004</v>
      </c>
      <c r="J44" s="60">
        <f t="shared" si="1"/>
        <v>3457169893.4651999</v>
      </c>
      <c r="K44" s="58">
        <v>73049236.040000007</v>
      </c>
      <c r="L44" s="58">
        <v>152352588.81</v>
      </c>
      <c r="M44" s="58">
        <v>744490608.22570002</v>
      </c>
      <c r="N44" s="61">
        <f t="shared" si="2"/>
        <v>4553745646.3409004</v>
      </c>
      <c r="O44" s="62">
        <f t="shared" si="3"/>
        <v>4427062326.5409002</v>
      </c>
      <c r="P44" s="36">
        <v>35</v>
      </c>
    </row>
    <row r="45" spans="1:16" ht="18" customHeight="1" thickBot="1" x14ac:dyDescent="0.45">
      <c r="A45" s="36">
        <v>36</v>
      </c>
      <c r="B45" s="56" t="s">
        <v>58</v>
      </c>
      <c r="C45" s="63">
        <v>14</v>
      </c>
      <c r="D45" s="40">
        <v>3591485774.1434002</v>
      </c>
      <c r="E45" s="40">
        <v>0</v>
      </c>
      <c r="F45" s="58">
        <f t="shared" si="0"/>
        <v>3591485774.1434002</v>
      </c>
      <c r="G45" s="59">
        <v>27705126.170000002</v>
      </c>
      <c r="H45" s="59">
        <v>488822936.86000001</v>
      </c>
      <c r="I45" s="40">
        <v>780842346.25999999</v>
      </c>
      <c r="J45" s="60">
        <f t="shared" si="1"/>
        <v>2294115364.8534002</v>
      </c>
      <c r="K45" s="58">
        <v>73204809.579999998</v>
      </c>
      <c r="L45" s="58">
        <v>152677055.34</v>
      </c>
      <c r="M45" s="58">
        <v>802885460.0194</v>
      </c>
      <c r="N45" s="61">
        <f t="shared" si="2"/>
        <v>4620253099.0827999</v>
      </c>
      <c r="O45" s="62">
        <f t="shared" si="3"/>
        <v>3322882689.7928004</v>
      </c>
      <c r="P45" s="36">
        <v>36</v>
      </c>
    </row>
    <row r="46" spans="1:16" ht="18" customHeight="1" thickTop="1" thickBot="1" x14ac:dyDescent="0.45">
      <c r="A46" s="36"/>
      <c r="B46" s="134" t="s">
        <v>877</v>
      </c>
      <c r="C46" s="135"/>
      <c r="D46" s="64">
        <f>SUM(D10:D45)</f>
        <v>136858409244.12128</v>
      </c>
      <c r="E46" s="64">
        <f t="shared" ref="E46:O46" si="4">SUM(E10:E45)</f>
        <v>44964276832.034302</v>
      </c>
      <c r="F46" s="64">
        <f t="shared" si="4"/>
        <v>181822686076.15558</v>
      </c>
      <c r="G46" s="64">
        <f t="shared" si="4"/>
        <v>3140306687.8400002</v>
      </c>
      <c r="H46" s="64">
        <f t="shared" si="4"/>
        <v>8221425155.6900005</v>
      </c>
      <c r="I46" s="64">
        <f t="shared" si="4"/>
        <v>18755601702.673996</v>
      </c>
      <c r="J46" s="64">
        <f t="shared" si="4"/>
        <v>151705352529.95163</v>
      </c>
      <c r="K46" s="64">
        <f>SUM(K10:K45)</f>
        <v>4349568000.0100012</v>
      </c>
      <c r="L46" s="64">
        <f t="shared" si="4"/>
        <v>9071524645.1000004</v>
      </c>
      <c r="M46" s="64">
        <f t="shared" si="4"/>
        <v>37307266504.626701</v>
      </c>
      <c r="N46" s="64">
        <f t="shared" si="4"/>
        <v>232551045225.89227</v>
      </c>
      <c r="O46" s="64">
        <f t="shared" si="4"/>
        <v>202433711679.68832</v>
      </c>
      <c r="P46" s="27"/>
    </row>
    <row r="47" spans="1:16" ht="13.5" thickTop="1" x14ac:dyDescent="0.3">
      <c r="A47" s="16"/>
      <c r="B47" s="16" t="s">
        <v>17</v>
      </c>
      <c r="C47" s="16"/>
      <c r="D47" s="16"/>
      <c r="E47" s="16"/>
      <c r="F47" s="16"/>
      <c r="G47" s="16"/>
      <c r="H47" s="16"/>
      <c r="I47" s="19"/>
      <c r="J47" s="19"/>
      <c r="K47" s="19"/>
      <c r="L47" s="25"/>
      <c r="M47" s="22"/>
      <c r="N47" s="16"/>
      <c r="O47" s="16"/>
      <c r="P47" s="16"/>
    </row>
    <row r="48" spans="1:16" ht="13" x14ac:dyDescent="0.3">
      <c r="A48" s="16"/>
      <c r="B48" s="16" t="s">
        <v>913</v>
      </c>
      <c r="C48" s="16"/>
      <c r="D48" s="16"/>
      <c r="E48" s="16"/>
      <c r="F48" s="16"/>
      <c r="G48" s="16"/>
      <c r="H48" s="16"/>
      <c r="I48" s="25"/>
      <c r="J48" s="19"/>
      <c r="K48" s="19"/>
      <c r="L48" s="16"/>
      <c r="M48" s="16"/>
      <c r="N48" s="16"/>
      <c r="O48" s="25"/>
      <c r="P48" s="16"/>
    </row>
    <row r="49" spans="1:16" ht="13" x14ac:dyDescent="0.3">
      <c r="A49" s="16"/>
      <c r="B49" s="16"/>
      <c r="C49" s="26" t="s">
        <v>22</v>
      </c>
      <c r="D49" s="16"/>
      <c r="E49" s="16"/>
      <c r="F49" s="16"/>
      <c r="G49" s="16"/>
      <c r="H49" s="16"/>
      <c r="I49" s="25"/>
      <c r="J49" s="16"/>
      <c r="K49" s="16"/>
      <c r="L49" s="16"/>
      <c r="M49" s="16"/>
      <c r="N49" s="16"/>
      <c r="O49" s="16"/>
      <c r="P49" s="16"/>
    </row>
    <row r="50" spans="1:16" ht="13" x14ac:dyDescent="0.3">
      <c r="A50" s="16"/>
      <c r="B50" s="16"/>
      <c r="C50" s="2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3" x14ac:dyDescent="0.3">
      <c r="A51" s="16"/>
      <c r="B51" s="16"/>
      <c r="C51" s="16"/>
      <c r="D51" s="16"/>
      <c r="E51" s="16"/>
      <c r="F51" s="16"/>
      <c r="G51" s="25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3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20.5" x14ac:dyDescent="0.45">
      <c r="A53" s="54"/>
      <c r="B53" s="16"/>
      <c r="C53" s="16"/>
      <c r="D53" s="16"/>
      <c r="E53" s="16"/>
      <c r="F53" s="16"/>
      <c r="G53" s="25"/>
      <c r="H53" s="16"/>
      <c r="I53" s="16"/>
      <c r="J53" s="16"/>
      <c r="K53" s="16"/>
      <c r="L53" s="16"/>
      <c r="M53" s="16"/>
      <c r="N53" s="25"/>
      <c r="O53" s="16"/>
      <c r="P53" s="16"/>
    </row>
    <row r="54" spans="1:16" ht="13" x14ac:dyDescent="0.3">
      <c r="A54" s="16"/>
      <c r="B54" s="16"/>
      <c r="C54" s="16"/>
      <c r="D54" s="16"/>
      <c r="E54" s="16"/>
      <c r="F54" s="16"/>
      <c r="G54" s="25"/>
      <c r="H54" s="16"/>
      <c r="I54" s="16"/>
      <c r="J54" s="16"/>
      <c r="K54" s="16"/>
      <c r="L54" s="16"/>
      <c r="M54" s="16"/>
      <c r="N54" s="25"/>
      <c r="O54" s="16"/>
      <c r="P54" s="16"/>
    </row>
  </sheetData>
  <mergeCells count="18">
    <mergeCell ref="M7:M8"/>
    <mergeCell ref="N7:N8"/>
    <mergeCell ref="O7:O8"/>
    <mergeCell ref="K7:K8"/>
    <mergeCell ref="A1:P1"/>
    <mergeCell ref="L7:L8"/>
    <mergeCell ref="A4:O4"/>
    <mergeCell ref="A7:A8"/>
    <mergeCell ref="P7:P8"/>
    <mergeCell ref="D5:O5"/>
    <mergeCell ref="J7:J8"/>
    <mergeCell ref="B46:C46"/>
    <mergeCell ref="G7:I7"/>
    <mergeCell ref="F7:F8"/>
    <mergeCell ref="E7:E8"/>
    <mergeCell ref="D7:D8"/>
    <mergeCell ref="C7:C8"/>
    <mergeCell ref="B7:B8"/>
  </mergeCells>
  <phoneticPr fontId="2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V421"/>
  <sheetViews>
    <sheetView tabSelected="1" topLeftCell="B4" zoomScale="60" zoomScaleNormal="60" workbookViewId="0">
      <pane xSplit="3" ySplit="3" topLeftCell="M405" activePane="bottomRight" state="frozen"/>
      <selection activeCell="B4" sqref="B4"/>
      <selection pane="topRight" activeCell="E4" sqref="E4"/>
      <selection pane="bottomLeft" activeCell="B7" sqref="B7"/>
      <selection pane="bottomRight" activeCell="K414" sqref="K414"/>
    </sheetView>
  </sheetViews>
  <sheetFormatPr defaultColWidth="9.08984375" defaultRowHeight="13" x14ac:dyDescent="0.3"/>
  <cols>
    <col min="1" max="1" width="9.36328125" style="16" bestFit="1" customWidth="1"/>
    <col min="2" max="2" width="13.90625" style="16" bestFit="1" customWidth="1"/>
    <col min="3" max="3" width="6.08984375" style="16" customWidth="1"/>
    <col min="4" max="4" width="23.90625" style="16" bestFit="1" customWidth="1"/>
    <col min="5" max="5" width="22" style="16" bestFit="1" customWidth="1"/>
    <col min="6" max="6" width="22" style="16" customWidth="1"/>
    <col min="7" max="8" width="19.90625" style="16" customWidth="1"/>
    <col min="9" max="9" width="22" style="16" customWidth="1"/>
    <col min="10" max="10" width="18.453125" style="16" customWidth="1"/>
    <col min="11" max="11" width="22" style="122" customWidth="1"/>
    <col min="12" max="12" width="0.6328125" style="16" customWidth="1"/>
    <col min="13" max="13" width="4.6328125" style="21" customWidth="1"/>
    <col min="14" max="14" width="13" style="16" customWidth="1"/>
    <col min="15" max="15" width="9.453125" style="16" bestFit="1" customWidth="1"/>
    <col min="16" max="16" width="22.36328125" style="16" customWidth="1"/>
    <col min="17" max="17" width="23.453125" style="16" bestFit="1" customWidth="1"/>
    <col min="18" max="20" width="21.90625" style="16" customWidth="1"/>
    <col min="21" max="21" width="18.6328125" style="16" customWidth="1"/>
    <col min="22" max="22" width="23.453125" style="16" bestFit="1" customWidth="1"/>
    <col min="23" max="16384" width="9.08984375" style="16"/>
  </cols>
  <sheetData>
    <row r="1" spans="1:22" ht="25" x14ac:dyDescent="0.5">
      <c r="A1" s="155" t="s">
        <v>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25" hidden="1" x14ac:dyDescent="0.5">
      <c r="A2" s="51"/>
      <c r="B2" s="51"/>
      <c r="C2" s="51"/>
      <c r="D2" s="51"/>
      <c r="E2" s="51"/>
      <c r="F2" s="119"/>
      <c r="G2" s="51"/>
      <c r="H2" s="51"/>
      <c r="I2" s="51"/>
      <c r="J2" s="51"/>
      <c r="K2" s="12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18" x14ac:dyDescent="0.4">
      <c r="L3" s="27" t="s">
        <v>14</v>
      </c>
    </row>
    <row r="4" spans="1:22" ht="45" customHeight="1" x14ac:dyDescent="0.4">
      <c r="B4" s="156" t="s">
        <v>915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pans="1:22" x14ac:dyDescent="0.3">
      <c r="L5" s="21">
        <v>0</v>
      </c>
    </row>
    <row r="6" spans="1:22" ht="91.5" customHeight="1" x14ac:dyDescent="0.3">
      <c r="A6" s="72" t="s">
        <v>0</v>
      </c>
      <c r="B6" s="86" t="s">
        <v>7</v>
      </c>
      <c r="C6" s="86" t="s">
        <v>0</v>
      </c>
      <c r="D6" s="86" t="s">
        <v>8</v>
      </c>
      <c r="E6" s="86" t="s">
        <v>4</v>
      </c>
      <c r="F6" s="86"/>
      <c r="G6" s="86" t="s">
        <v>878</v>
      </c>
      <c r="H6" s="86" t="s">
        <v>903</v>
      </c>
      <c r="I6" s="86" t="s">
        <v>909</v>
      </c>
      <c r="J6" s="86" t="s">
        <v>9</v>
      </c>
      <c r="K6" s="123" t="s">
        <v>15</v>
      </c>
      <c r="L6" s="87"/>
      <c r="M6" s="88"/>
      <c r="N6" s="86" t="s">
        <v>7</v>
      </c>
      <c r="O6" s="86" t="s">
        <v>0</v>
      </c>
      <c r="P6" s="86" t="s">
        <v>8</v>
      </c>
      <c r="Q6" s="86" t="s">
        <v>4</v>
      </c>
      <c r="R6" s="86" t="s">
        <v>878</v>
      </c>
      <c r="S6" s="86" t="s">
        <v>903</v>
      </c>
      <c r="T6" s="86" t="s">
        <v>909</v>
      </c>
      <c r="U6" s="86" t="s">
        <v>9</v>
      </c>
      <c r="V6" s="86" t="s">
        <v>15</v>
      </c>
    </row>
    <row r="7" spans="1:22" ht="14" x14ac:dyDescent="0.3">
      <c r="A7" s="75"/>
      <c r="B7" s="89"/>
      <c r="C7" s="89"/>
      <c r="D7" s="89"/>
      <c r="E7" s="90" t="s">
        <v>898</v>
      </c>
      <c r="F7" s="90"/>
      <c r="G7" s="90" t="s">
        <v>898</v>
      </c>
      <c r="H7" s="90" t="s">
        <v>898</v>
      </c>
      <c r="I7" s="90" t="s">
        <v>898</v>
      </c>
      <c r="J7" s="90" t="s">
        <v>898</v>
      </c>
      <c r="K7" s="124"/>
      <c r="L7" s="87"/>
      <c r="M7" s="88"/>
      <c r="N7" s="91"/>
      <c r="O7" s="91"/>
      <c r="P7" s="91"/>
      <c r="Q7" s="90" t="s">
        <v>898</v>
      </c>
      <c r="R7" s="90" t="s">
        <v>898</v>
      </c>
      <c r="S7" s="90" t="s">
        <v>898</v>
      </c>
      <c r="T7" s="90" t="s">
        <v>898</v>
      </c>
      <c r="U7" s="90" t="s">
        <v>898</v>
      </c>
      <c r="V7" s="91" t="s">
        <v>898</v>
      </c>
    </row>
    <row r="8" spans="1:22" ht="24.9" customHeight="1" x14ac:dyDescent="0.3">
      <c r="A8" s="153">
        <v>1</v>
      </c>
      <c r="B8" s="147" t="s">
        <v>23</v>
      </c>
      <c r="C8" s="75">
        <v>1</v>
      </c>
      <c r="D8" s="76" t="s">
        <v>62</v>
      </c>
      <c r="E8" s="76">
        <v>112196871.6287</v>
      </c>
      <c r="F8" s="76"/>
      <c r="G8" s="76">
        <v>0</v>
      </c>
      <c r="H8" s="76">
        <v>4769582.5783000002</v>
      </c>
      <c r="I8" s="76">
        <v>2286894.9341000002</v>
      </c>
      <c r="J8" s="76">
        <v>24529813.426199999</v>
      </c>
      <c r="K8" s="125">
        <f t="shared" ref="K8:K71" si="0">SUM(E8,G8,H8,I8,J8)</f>
        <v>143783162.56729999</v>
      </c>
      <c r="L8" s="73"/>
      <c r="M8" s="157">
        <v>19</v>
      </c>
      <c r="N8" s="147" t="s">
        <v>41</v>
      </c>
      <c r="O8" s="78">
        <v>26</v>
      </c>
      <c r="P8" s="76" t="s">
        <v>443</v>
      </c>
      <c r="Q8" s="76">
        <v>118775250.3453</v>
      </c>
      <c r="R8" s="76">
        <v>0</v>
      </c>
      <c r="S8" s="76">
        <v>5049234.9435000001</v>
      </c>
      <c r="T8" s="76">
        <v>2420981.2124999999</v>
      </c>
      <c r="U8" s="76">
        <v>25606511.497900002</v>
      </c>
      <c r="V8" s="77">
        <f>Q8+R8+S8+T8+U8</f>
        <v>151851977.99920002</v>
      </c>
    </row>
    <row r="9" spans="1:22" ht="24.9" customHeight="1" x14ac:dyDescent="0.3">
      <c r="A9" s="153"/>
      <c r="B9" s="148"/>
      <c r="C9" s="75">
        <v>2</v>
      </c>
      <c r="D9" s="76" t="s">
        <v>63</v>
      </c>
      <c r="E9" s="76">
        <v>187185864.3337</v>
      </c>
      <c r="F9" s="76"/>
      <c r="G9" s="76">
        <v>0</v>
      </c>
      <c r="H9" s="76">
        <v>7957427.1944000004</v>
      </c>
      <c r="I9" s="76">
        <v>3815386.2818999998</v>
      </c>
      <c r="J9" s="76">
        <v>42711809.6545</v>
      </c>
      <c r="K9" s="125">
        <f t="shared" si="0"/>
        <v>241670487.46450001</v>
      </c>
      <c r="L9" s="73"/>
      <c r="M9" s="157"/>
      <c r="N9" s="148"/>
      <c r="O9" s="78">
        <v>27</v>
      </c>
      <c r="P9" s="76" t="s">
        <v>444</v>
      </c>
      <c r="Q9" s="76">
        <v>116320605.1127</v>
      </c>
      <c r="R9" s="76">
        <v>0</v>
      </c>
      <c r="S9" s="76">
        <v>4944885.9276000001</v>
      </c>
      <c r="T9" s="76">
        <v>2370948.4829000002</v>
      </c>
      <c r="U9" s="76">
        <v>27536585.650899999</v>
      </c>
      <c r="V9" s="77">
        <f t="shared" ref="V9:V72" si="1">Q9+R9+S9+T9+U9</f>
        <v>151173025.17409998</v>
      </c>
    </row>
    <row r="10" spans="1:22" ht="24.9" customHeight="1" x14ac:dyDescent="0.3">
      <c r="A10" s="153"/>
      <c r="B10" s="148"/>
      <c r="C10" s="75">
        <v>3</v>
      </c>
      <c r="D10" s="76" t="s">
        <v>64</v>
      </c>
      <c r="E10" s="76">
        <v>131705864.69599999</v>
      </c>
      <c r="F10" s="76"/>
      <c r="G10" s="76">
        <v>0</v>
      </c>
      <c r="H10" s="76">
        <v>5598926.1429000003</v>
      </c>
      <c r="I10" s="76">
        <v>2684544.3228000002</v>
      </c>
      <c r="J10" s="76">
        <v>28134327.338799998</v>
      </c>
      <c r="K10" s="125">
        <f t="shared" si="0"/>
        <v>168123662.50050002</v>
      </c>
      <c r="L10" s="73"/>
      <c r="M10" s="157"/>
      <c r="N10" s="148"/>
      <c r="O10" s="78">
        <v>28</v>
      </c>
      <c r="P10" s="76" t="s">
        <v>445</v>
      </c>
      <c r="Q10" s="76">
        <v>116425901.1402</v>
      </c>
      <c r="R10" s="76">
        <v>0</v>
      </c>
      <c r="S10" s="76">
        <v>4949362.1496000001</v>
      </c>
      <c r="T10" s="76">
        <v>2373094.7187000001</v>
      </c>
      <c r="U10" s="76">
        <v>27078075.9408</v>
      </c>
      <c r="V10" s="77">
        <f t="shared" si="1"/>
        <v>150826433.94930002</v>
      </c>
    </row>
    <row r="11" spans="1:22" ht="24.9" customHeight="1" x14ac:dyDescent="0.3">
      <c r="A11" s="153"/>
      <c r="B11" s="148"/>
      <c r="C11" s="75">
        <v>4</v>
      </c>
      <c r="D11" s="76" t="s">
        <v>65</v>
      </c>
      <c r="E11" s="76">
        <v>134194011.6081</v>
      </c>
      <c r="F11" s="76"/>
      <c r="G11" s="76">
        <v>0</v>
      </c>
      <c r="H11" s="76">
        <v>5704699.3431000002</v>
      </c>
      <c r="I11" s="76">
        <v>2735259.9131</v>
      </c>
      <c r="J11" s="76">
        <v>29393246.265700001</v>
      </c>
      <c r="K11" s="125">
        <f t="shared" si="0"/>
        <v>172027217.13000003</v>
      </c>
      <c r="L11" s="73"/>
      <c r="M11" s="157"/>
      <c r="N11" s="148"/>
      <c r="O11" s="78">
        <v>29</v>
      </c>
      <c r="P11" s="76" t="s">
        <v>446</v>
      </c>
      <c r="Q11" s="76">
        <v>137984013.8847</v>
      </c>
      <c r="R11" s="76">
        <v>0</v>
      </c>
      <c r="S11" s="76">
        <v>5865815.5005000001</v>
      </c>
      <c r="T11" s="76">
        <v>2812511.0599000002</v>
      </c>
      <c r="U11" s="76">
        <v>32007773.720800001</v>
      </c>
      <c r="V11" s="77">
        <f t="shared" si="1"/>
        <v>178670114.16589999</v>
      </c>
    </row>
    <row r="12" spans="1:22" ht="24.9" customHeight="1" x14ac:dyDescent="0.3">
      <c r="A12" s="153"/>
      <c r="B12" s="148"/>
      <c r="C12" s="75">
        <v>5</v>
      </c>
      <c r="D12" s="76" t="s">
        <v>66</v>
      </c>
      <c r="E12" s="76">
        <v>122142832.6048</v>
      </c>
      <c r="F12" s="76"/>
      <c r="G12" s="76">
        <v>0</v>
      </c>
      <c r="H12" s="76">
        <v>5192393.6737000002</v>
      </c>
      <c r="I12" s="76">
        <v>2489622.2245</v>
      </c>
      <c r="J12" s="76">
        <v>26282989.498599999</v>
      </c>
      <c r="K12" s="125">
        <f t="shared" si="0"/>
        <v>156107838.0016</v>
      </c>
      <c r="L12" s="73"/>
      <c r="M12" s="157"/>
      <c r="N12" s="148"/>
      <c r="O12" s="78">
        <v>30</v>
      </c>
      <c r="P12" s="76" t="s">
        <v>447</v>
      </c>
      <c r="Q12" s="76">
        <v>139063459.74810001</v>
      </c>
      <c r="R12" s="76">
        <v>0</v>
      </c>
      <c r="S12" s="76">
        <v>5911703.6442999998</v>
      </c>
      <c r="T12" s="76">
        <v>2834513.2711999998</v>
      </c>
      <c r="U12" s="76">
        <v>31513229.216600001</v>
      </c>
      <c r="V12" s="77">
        <f t="shared" si="1"/>
        <v>179322905.88020003</v>
      </c>
    </row>
    <row r="13" spans="1:22" ht="24.9" customHeight="1" x14ac:dyDescent="0.3">
      <c r="A13" s="153"/>
      <c r="B13" s="148"/>
      <c r="C13" s="75">
        <v>6</v>
      </c>
      <c r="D13" s="76" t="s">
        <v>67</v>
      </c>
      <c r="E13" s="76">
        <v>126141974.64219999</v>
      </c>
      <c r="F13" s="76"/>
      <c r="G13" s="76">
        <v>0</v>
      </c>
      <c r="H13" s="76">
        <v>5362400.5367999999</v>
      </c>
      <c r="I13" s="76">
        <v>2571136.2412</v>
      </c>
      <c r="J13" s="76">
        <v>27187652.489999998</v>
      </c>
      <c r="K13" s="125">
        <f t="shared" si="0"/>
        <v>161263163.9102</v>
      </c>
      <c r="L13" s="73"/>
      <c r="M13" s="157"/>
      <c r="N13" s="148"/>
      <c r="O13" s="78">
        <v>31</v>
      </c>
      <c r="P13" s="76" t="s">
        <v>47</v>
      </c>
      <c r="Q13" s="76">
        <v>240437036.5345</v>
      </c>
      <c r="R13" s="76">
        <v>0</v>
      </c>
      <c r="S13" s="76">
        <v>10221178.9329</v>
      </c>
      <c r="T13" s="76">
        <v>4900798.3274999997</v>
      </c>
      <c r="U13" s="76">
        <v>53517729.747299999</v>
      </c>
      <c r="V13" s="77">
        <f t="shared" si="1"/>
        <v>309076743.54219997</v>
      </c>
    </row>
    <row r="14" spans="1:22" ht="24.9" customHeight="1" x14ac:dyDescent="0.3">
      <c r="A14" s="153"/>
      <c r="B14" s="148"/>
      <c r="C14" s="75">
        <v>7</v>
      </c>
      <c r="D14" s="76" t="s">
        <v>68</v>
      </c>
      <c r="E14" s="76">
        <v>122391501.9562</v>
      </c>
      <c r="F14" s="76"/>
      <c r="G14" s="76">
        <v>0</v>
      </c>
      <c r="H14" s="76">
        <v>5202964.8152000001</v>
      </c>
      <c r="I14" s="76">
        <v>2494690.8210999998</v>
      </c>
      <c r="J14" s="76">
        <v>26097298.238499999</v>
      </c>
      <c r="K14" s="125">
        <f t="shared" si="0"/>
        <v>156186455.831</v>
      </c>
      <c r="L14" s="73"/>
      <c r="M14" s="157"/>
      <c r="N14" s="148"/>
      <c r="O14" s="78">
        <v>32</v>
      </c>
      <c r="P14" s="76" t="s">
        <v>448</v>
      </c>
      <c r="Q14" s="76">
        <v>120429602.7033</v>
      </c>
      <c r="R14" s="76">
        <v>0</v>
      </c>
      <c r="S14" s="76">
        <v>5119562.8419000003</v>
      </c>
      <c r="T14" s="76">
        <v>2454701.6716999998</v>
      </c>
      <c r="U14" s="76">
        <v>27584746.986699998</v>
      </c>
      <c r="V14" s="77">
        <f t="shared" si="1"/>
        <v>155588614.20359999</v>
      </c>
    </row>
    <row r="15" spans="1:22" ht="24.9" customHeight="1" x14ac:dyDescent="0.3">
      <c r="A15" s="153"/>
      <c r="B15" s="148"/>
      <c r="C15" s="75">
        <v>8</v>
      </c>
      <c r="D15" s="76" t="s">
        <v>69</v>
      </c>
      <c r="E15" s="76">
        <v>119339346.23980001</v>
      </c>
      <c r="F15" s="76"/>
      <c r="G15" s="76">
        <v>0</v>
      </c>
      <c r="H15" s="76">
        <v>5073215.1304000001</v>
      </c>
      <c r="I15" s="76">
        <v>2432479.1091999998</v>
      </c>
      <c r="J15" s="76">
        <v>24929472.052900001</v>
      </c>
      <c r="K15" s="125">
        <f t="shared" si="0"/>
        <v>151774512.5323</v>
      </c>
      <c r="L15" s="73"/>
      <c r="M15" s="157"/>
      <c r="N15" s="148"/>
      <c r="O15" s="78">
        <v>33</v>
      </c>
      <c r="P15" s="76" t="s">
        <v>449</v>
      </c>
      <c r="Q15" s="76">
        <v>119185691.1433</v>
      </c>
      <c r="R15" s="76">
        <v>0</v>
      </c>
      <c r="S15" s="76">
        <v>5066683.1240999997</v>
      </c>
      <c r="T15" s="76">
        <v>2429347.1765000001</v>
      </c>
      <c r="U15" s="76">
        <v>25248577.369800001</v>
      </c>
      <c r="V15" s="77">
        <f t="shared" si="1"/>
        <v>151930298.81369999</v>
      </c>
    </row>
    <row r="16" spans="1:22" ht="24.9" customHeight="1" x14ac:dyDescent="0.3">
      <c r="A16" s="153"/>
      <c r="B16" s="148"/>
      <c r="C16" s="75">
        <v>9</v>
      </c>
      <c r="D16" s="76" t="s">
        <v>70</v>
      </c>
      <c r="E16" s="76">
        <v>128750160.0249</v>
      </c>
      <c r="F16" s="76"/>
      <c r="G16" s="76">
        <v>0</v>
      </c>
      <c r="H16" s="76">
        <v>5473276.6723999996</v>
      </c>
      <c r="I16" s="76">
        <v>2624298.5606999998</v>
      </c>
      <c r="J16" s="76">
        <v>27773519.622699998</v>
      </c>
      <c r="K16" s="125">
        <f t="shared" si="0"/>
        <v>164621254.88070002</v>
      </c>
      <c r="L16" s="73"/>
      <c r="M16" s="157"/>
      <c r="N16" s="148"/>
      <c r="O16" s="78">
        <v>34</v>
      </c>
      <c r="P16" s="76" t="s">
        <v>450</v>
      </c>
      <c r="Q16" s="76">
        <v>142668290.90830001</v>
      </c>
      <c r="R16" s="76">
        <v>0</v>
      </c>
      <c r="S16" s="76">
        <v>6064948.0231999997</v>
      </c>
      <c r="T16" s="76">
        <v>2907990.0981999999</v>
      </c>
      <c r="U16" s="76">
        <v>32314845.340399999</v>
      </c>
      <c r="V16" s="77">
        <f t="shared" si="1"/>
        <v>183956074.37010002</v>
      </c>
    </row>
    <row r="17" spans="1:22" ht="24.9" customHeight="1" x14ac:dyDescent="0.3">
      <c r="A17" s="153"/>
      <c r="B17" s="148"/>
      <c r="C17" s="75">
        <v>10</v>
      </c>
      <c r="D17" s="76" t="s">
        <v>71</v>
      </c>
      <c r="E17" s="76">
        <v>130655360.9244</v>
      </c>
      <c r="F17" s="76"/>
      <c r="G17" s="76">
        <v>0</v>
      </c>
      <c r="H17" s="76">
        <v>5554268.3514999999</v>
      </c>
      <c r="I17" s="76">
        <v>2663132.0345999999</v>
      </c>
      <c r="J17" s="76">
        <v>28779907.631299999</v>
      </c>
      <c r="K17" s="125">
        <f t="shared" si="0"/>
        <v>167652668.9418</v>
      </c>
      <c r="L17" s="73"/>
      <c r="M17" s="157"/>
      <c r="N17" s="148"/>
      <c r="O17" s="78">
        <v>35</v>
      </c>
      <c r="P17" s="76" t="s">
        <v>451</v>
      </c>
      <c r="Q17" s="76">
        <v>117715091.2124</v>
      </c>
      <c r="R17" s="76">
        <v>0</v>
      </c>
      <c r="S17" s="76">
        <v>5004166.6946</v>
      </c>
      <c r="T17" s="76">
        <v>2399372.1203000001</v>
      </c>
      <c r="U17" s="76">
        <v>27307043.436999999</v>
      </c>
      <c r="V17" s="77">
        <f t="shared" si="1"/>
        <v>152425673.46430001</v>
      </c>
    </row>
    <row r="18" spans="1:22" ht="24.9" customHeight="1" x14ac:dyDescent="0.3">
      <c r="A18" s="153"/>
      <c r="B18" s="148"/>
      <c r="C18" s="75">
        <v>11</v>
      </c>
      <c r="D18" s="76" t="s">
        <v>72</v>
      </c>
      <c r="E18" s="76">
        <v>142882088.10800001</v>
      </c>
      <c r="F18" s="76"/>
      <c r="G18" s="76">
        <v>0</v>
      </c>
      <c r="H18" s="76">
        <v>6074036.7204</v>
      </c>
      <c r="I18" s="76">
        <v>2912347.9</v>
      </c>
      <c r="J18" s="76">
        <v>32441146.1721</v>
      </c>
      <c r="K18" s="125">
        <f t="shared" si="0"/>
        <v>184309618.90050003</v>
      </c>
      <c r="L18" s="73"/>
      <c r="M18" s="157"/>
      <c r="N18" s="148"/>
      <c r="O18" s="78">
        <v>36</v>
      </c>
      <c r="P18" s="76" t="s">
        <v>452</v>
      </c>
      <c r="Q18" s="76">
        <v>148989966.792</v>
      </c>
      <c r="R18" s="76">
        <v>0</v>
      </c>
      <c r="S18" s="76">
        <v>6333687.7368999999</v>
      </c>
      <c r="T18" s="76">
        <v>3036844.0345000001</v>
      </c>
      <c r="U18" s="76">
        <v>33804455.916299999</v>
      </c>
      <c r="V18" s="77">
        <f t="shared" si="1"/>
        <v>192164954.4797</v>
      </c>
    </row>
    <row r="19" spans="1:22" ht="24.9" customHeight="1" x14ac:dyDescent="0.3">
      <c r="A19" s="153"/>
      <c r="B19" s="148"/>
      <c r="C19" s="75">
        <v>12</v>
      </c>
      <c r="D19" s="76" t="s">
        <v>73</v>
      </c>
      <c r="E19" s="76">
        <v>137570050.91280001</v>
      </c>
      <c r="F19" s="76"/>
      <c r="G19" s="76">
        <v>0</v>
      </c>
      <c r="H19" s="76">
        <v>5848217.5893000001</v>
      </c>
      <c r="I19" s="76">
        <v>2804073.304</v>
      </c>
      <c r="J19" s="76">
        <v>30974926.602899998</v>
      </c>
      <c r="K19" s="125">
        <f t="shared" si="0"/>
        <v>177197268.40900001</v>
      </c>
      <c r="L19" s="73"/>
      <c r="M19" s="157"/>
      <c r="N19" s="148"/>
      <c r="O19" s="78">
        <v>37</v>
      </c>
      <c r="P19" s="76" t="s">
        <v>453</v>
      </c>
      <c r="Q19" s="76">
        <v>130837075.7412</v>
      </c>
      <c r="R19" s="76">
        <v>0</v>
      </c>
      <c r="S19" s="76">
        <v>5561993.1999000004</v>
      </c>
      <c r="T19" s="76">
        <v>2666835.9051999999</v>
      </c>
      <c r="U19" s="76">
        <v>30878108.784699999</v>
      </c>
      <c r="V19" s="77">
        <f t="shared" si="1"/>
        <v>169944013.63100001</v>
      </c>
    </row>
    <row r="20" spans="1:22" ht="24.9" customHeight="1" x14ac:dyDescent="0.3">
      <c r="A20" s="153"/>
      <c r="B20" s="148"/>
      <c r="C20" s="75">
        <v>13</v>
      </c>
      <c r="D20" s="76" t="s">
        <v>74</v>
      </c>
      <c r="E20" s="76">
        <v>105051525.34550001</v>
      </c>
      <c r="F20" s="76"/>
      <c r="G20" s="76">
        <v>0</v>
      </c>
      <c r="H20" s="76">
        <v>4465827.949</v>
      </c>
      <c r="I20" s="76">
        <v>2141252.2261000001</v>
      </c>
      <c r="J20" s="76">
        <v>23100490.727699999</v>
      </c>
      <c r="K20" s="125">
        <f t="shared" si="0"/>
        <v>134759096.24830002</v>
      </c>
      <c r="L20" s="73"/>
      <c r="M20" s="157"/>
      <c r="N20" s="148"/>
      <c r="O20" s="78">
        <v>38</v>
      </c>
      <c r="P20" s="76" t="s">
        <v>454</v>
      </c>
      <c r="Q20" s="76">
        <v>136051408.46169999</v>
      </c>
      <c r="R20" s="76">
        <v>0</v>
      </c>
      <c r="S20" s="76">
        <v>5783658.8322999999</v>
      </c>
      <c r="T20" s="76">
        <v>2773119.003</v>
      </c>
      <c r="U20" s="76">
        <v>31948462.863400001</v>
      </c>
      <c r="V20" s="77">
        <f t="shared" si="1"/>
        <v>176556649.1604</v>
      </c>
    </row>
    <row r="21" spans="1:22" ht="24.9" customHeight="1" x14ac:dyDescent="0.3">
      <c r="A21" s="153"/>
      <c r="B21" s="148"/>
      <c r="C21" s="75">
        <v>14</v>
      </c>
      <c r="D21" s="76" t="s">
        <v>75</v>
      </c>
      <c r="E21" s="76">
        <v>99259342.424799994</v>
      </c>
      <c r="F21" s="76"/>
      <c r="G21" s="76">
        <v>0</v>
      </c>
      <c r="H21" s="76">
        <v>4219597.4227</v>
      </c>
      <c r="I21" s="76">
        <v>2023190.8792000001</v>
      </c>
      <c r="J21" s="76">
        <v>21735363.986299999</v>
      </c>
      <c r="K21" s="125">
        <f t="shared" si="0"/>
        <v>127237494.713</v>
      </c>
      <c r="L21" s="73"/>
      <c r="M21" s="157"/>
      <c r="N21" s="148"/>
      <c r="O21" s="78">
        <v>39</v>
      </c>
      <c r="P21" s="76" t="s">
        <v>455</v>
      </c>
      <c r="Q21" s="76">
        <v>107106950.42839999</v>
      </c>
      <c r="R21" s="76">
        <v>0</v>
      </c>
      <c r="S21" s="76">
        <v>4553205.7834000001</v>
      </c>
      <c r="T21" s="76">
        <v>2183147.7009000001</v>
      </c>
      <c r="U21" s="76">
        <v>24843056.623399999</v>
      </c>
      <c r="V21" s="77">
        <f t="shared" si="1"/>
        <v>138686360.5361</v>
      </c>
    </row>
    <row r="22" spans="1:22" ht="24.9" customHeight="1" x14ac:dyDescent="0.3">
      <c r="A22" s="153"/>
      <c r="B22" s="148"/>
      <c r="C22" s="75">
        <v>15</v>
      </c>
      <c r="D22" s="76" t="s">
        <v>76</v>
      </c>
      <c r="E22" s="76">
        <v>103358049.95200001</v>
      </c>
      <c r="F22" s="76"/>
      <c r="G22" s="76">
        <v>0</v>
      </c>
      <c r="H22" s="76">
        <v>4393836.8978000004</v>
      </c>
      <c r="I22" s="76">
        <v>2106734.327</v>
      </c>
      <c r="J22" s="76">
        <v>23441700.573399998</v>
      </c>
      <c r="K22" s="125">
        <f t="shared" si="0"/>
        <v>133300321.7502</v>
      </c>
      <c r="L22" s="73"/>
      <c r="M22" s="157"/>
      <c r="N22" s="148"/>
      <c r="O22" s="78">
        <v>40</v>
      </c>
      <c r="P22" s="76" t="s">
        <v>456</v>
      </c>
      <c r="Q22" s="76">
        <v>118089216.5342</v>
      </c>
      <c r="R22" s="76">
        <v>0</v>
      </c>
      <c r="S22" s="76">
        <v>5020071.0740999999</v>
      </c>
      <c r="T22" s="76">
        <v>2406997.8703000001</v>
      </c>
      <c r="U22" s="76">
        <v>28288258.814300001</v>
      </c>
      <c r="V22" s="77">
        <f t="shared" si="1"/>
        <v>153804544.2929</v>
      </c>
    </row>
    <row r="23" spans="1:22" ht="24.9" customHeight="1" x14ac:dyDescent="0.3">
      <c r="A23" s="153"/>
      <c r="B23" s="148"/>
      <c r="C23" s="75">
        <v>16</v>
      </c>
      <c r="D23" s="76" t="s">
        <v>77</v>
      </c>
      <c r="E23" s="76">
        <v>154073521.93380001</v>
      </c>
      <c r="F23" s="76"/>
      <c r="G23" s="76">
        <v>0</v>
      </c>
      <c r="H23" s="76">
        <v>6549793.9052999998</v>
      </c>
      <c r="I23" s="76">
        <v>3140461.5090999999</v>
      </c>
      <c r="J23" s="76">
        <v>31034007.5733</v>
      </c>
      <c r="K23" s="125">
        <f t="shared" si="0"/>
        <v>194797784.9215</v>
      </c>
      <c r="L23" s="73"/>
      <c r="M23" s="157"/>
      <c r="N23" s="148"/>
      <c r="O23" s="78">
        <v>41</v>
      </c>
      <c r="P23" s="76" t="s">
        <v>457</v>
      </c>
      <c r="Q23" s="76">
        <v>145608197.8229</v>
      </c>
      <c r="R23" s="76">
        <v>0</v>
      </c>
      <c r="S23" s="76">
        <v>6189925.9177999999</v>
      </c>
      <c r="T23" s="76">
        <v>2967913.8566000001</v>
      </c>
      <c r="U23" s="76">
        <v>32544732.384799998</v>
      </c>
      <c r="V23" s="77">
        <f t="shared" si="1"/>
        <v>187310769.98209998</v>
      </c>
    </row>
    <row r="24" spans="1:22" ht="24.9" customHeight="1" x14ac:dyDescent="0.3">
      <c r="A24" s="153"/>
      <c r="B24" s="149"/>
      <c r="C24" s="75">
        <v>17</v>
      </c>
      <c r="D24" s="76" t="s">
        <v>78</v>
      </c>
      <c r="E24" s="76">
        <v>133128561.251</v>
      </c>
      <c r="F24" s="76"/>
      <c r="G24" s="76">
        <v>0</v>
      </c>
      <c r="H24" s="76">
        <v>5659406.1599000003</v>
      </c>
      <c r="I24" s="76">
        <v>2713542.9704999998</v>
      </c>
      <c r="J24" s="76">
        <v>26316150.704700001</v>
      </c>
      <c r="K24" s="125">
        <f t="shared" si="0"/>
        <v>167817661.08609998</v>
      </c>
      <c r="L24" s="73"/>
      <c r="M24" s="157"/>
      <c r="N24" s="148"/>
      <c r="O24" s="78">
        <v>42</v>
      </c>
      <c r="P24" s="76" t="s">
        <v>458</v>
      </c>
      <c r="Q24" s="76">
        <v>170240982.3827</v>
      </c>
      <c r="R24" s="76">
        <v>0</v>
      </c>
      <c r="S24" s="76">
        <v>7237086.1316999998</v>
      </c>
      <c r="T24" s="76">
        <v>3470000.8525</v>
      </c>
      <c r="U24" s="76">
        <v>40470950.316699997</v>
      </c>
      <c r="V24" s="77">
        <f t="shared" si="1"/>
        <v>221419019.68360001</v>
      </c>
    </row>
    <row r="25" spans="1:22" ht="24.9" customHeight="1" x14ac:dyDescent="0.3">
      <c r="A25" s="75"/>
      <c r="B25" s="150" t="s">
        <v>811</v>
      </c>
      <c r="C25" s="151"/>
      <c r="D25" s="152"/>
      <c r="E25" s="79">
        <f>SUM(E8:E24)</f>
        <v>2190026928.5867</v>
      </c>
      <c r="F25" s="79">
        <f>SUM(E8:E24)</f>
        <v>2190026928.5867</v>
      </c>
      <c r="G25" s="79">
        <f t="shared" ref="G25:J25" si="2">SUM(G8:G24)</f>
        <v>0</v>
      </c>
      <c r="H25" s="79">
        <f t="shared" si="2"/>
        <v>93099871.083100006</v>
      </c>
      <c r="I25" s="79">
        <f t="shared" si="2"/>
        <v>44639047.559099995</v>
      </c>
      <c r="J25" s="79">
        <f t="shared" si="2"/>
        <v>474863822.5596</v>
      </c>
      <c r="K25" s="126">
        <f t="shared" si="0"/>
        <v>2802629669.7884998</v>
      </c>
      <c r="L25" s="73"/>
      <c r="M25" s="157"/>
      <c r="N25" s="148"/>
      <c r="O25" s="78">
        <v>43</v>
      </c>
      <c r="P25" s="76" t="s">
        <v>459</v>
      </c>
      <c r="Q25" s="76">
        <v>111099600.75489999</v>
      </c>
      <c r="R25" s="76">
        <v>0</v>
      </c>
      <c r="S25" s="76">
        <v>4722936.6783999996</v>
      </c>
      <c r="T25" s="76">
        <v>2264529.3979000002</v>
      </c>
      <c r="U25" s="76">
        <v>26627727.220800001</v>
      </c>
      <c r="V25" s="77">
        <f t="shared" si="1"/>
        <v>144714794.05199999</v>
      </c>
    </row>
    <row r="26" spans="1:22" ht="24.9" customHeight="1" x14ac:dyDescent="0.3">
      <c r="A26" s="153">
        <v>2</v>
      </c>
      <c r="B26" s="147" t="s">
        <v>24</v>
      </c>
      <c r="C26" s="75">
        <v>1</v>
      </c>
      <c r="D26" s="76" t="s">
        <v>79</v>
      </c>
      <c r="E26" s="76">
        <v>136527683.62079999</v>
      </c>
      <c r="F26" s="76"/>
      <c r="G26" s="76">
        <v>0</v>
      </c>
      <c r="H26" s="76">
        <v>5803905.6864999998</v>
      </c>
      <c r="I26" s="76">
        <v>2782826.8605999998</v>
      </c>
      <c r="J26" s="76">
        <v>28491505.129099999</v>
      </c>
      <c r="K26" s="125">
        <f t="shared" si="0"/>
        <v>173605921.29699999</v>
      </c>
      <c r="L26" s="73"/>
      <c r="M26" s="157"/>
      <c r="N26" s="149"/>
      <c r="O26" s="78">
        <v>44</v>
      </c>
      <c r="P26" s="76" t="s">
        <v>460</v>
      </c>
      <c r="Q26" s="76">
        <v>130637665.0191</v>
      </c>
      <c r="R26" s="76">
        <v>0</v>
      </c>
      <c r="S26" s="76">
        <v>5553516.0838000001</v>
      </c>
      <c r="T26" s="76">
        <v>2662771.3412000001</v>
      </c>
      <c r="U26" s="76">
        <v>29869249.4903</v>
      </c>
      <c r="V26" s="77">
        <f t="shared" si="1"/>
        <v>168723201.93439999</v>
      </c>
    </row>
    <row r="27" spans="1:22" ht="24.9" customHeight="1" x14ac:dyDescent="0.3">
      <c r="A27" s="153"/>
      <c r="B27" s="148"/>
      <c r="C27" s="75">
        <v>2</v>
      </c>
      <c r="D27" s="76" t="s">
        <v>80</v>
      </c>
      <c r="E27" s="76">
        <v>166788688.19749999</v>
      </c>
      <c r="F27" s="76"/>
      <c r="G27" s="76">
        <v>0</v>
      </c>
      <c r="H27" s="76">
        <v>7090326.2269000001</v>
      </c>
      <c r="I27" s="76">
        <v>3399633.1677999999</v>
      </c>
      <c r="J27" s="76">
        <v>30045311.6622</v>
      </c>
      <c r="K27" s="125">
        <f t="shared" si="0"/>
        <v>207323959.25440001</v>
      </c>
      <c r="L27" s="73"/>
      <c r="M27" s="81"/>
      <c r="N27" s="150" t="s">
        <v>829</v>
      </c>
      <c r="O27" s="151"/>
      <c r="P27" s="152"/>
      <c r="Q27" s="79">
        <f>2567666006.6699+3462361422.28</f>
        <v>6030027428.9498997</v>
      </c>
      <c r="R27" s="79">
        <v>0</v>
      </c>
      <c r="S27" s="79">
        <f>109153623.2205+147187871.46</f>
        <v>256341494.68050003</v>
      </c>
      <c r="T27" s="79">
        <f>52336418.1015+70572883.91</f>
        <v>122909302.0115</v>
      </c>
      <c r="U27" s="79">
        <f>588990121.3229+796255515.87</f>
        <v>1385245637.1929002</v>
      </c>
      <c r="V27" s="79">
        <f>Q27+R27+S27+T27+U27</f>
        <v>7794523862.8348007</v>
      </c>
    </row>
    <row r="28" spans="1:22" ht="24.9" customHeight="1" x14ac:dyDescent="0.3">
      <c r="A28" s="153"/>
      <c r="B28" s="148"/>
      <c r="C28" s="75">
        <v>3</v>
      </c>
      <c r="D28" s="76" t="s">
        <v>81</v>
      </c>
      <c r="E28" s="76">
        <v>142020615.7818</v>
      </c>
      <c r="F28" s="76"/>
      <c r="G28" s="76">
        <v>0</v>
      </c>
      <c r="H28" s="76">
        <v>6037414.8134000003</v>
      </c>
      <c r="I28" s="76">
        <v>2894788.6162999999</v>
      </c>
      <c r="J28" s="76">
        <v>27562531.582699999</v>
      </c>
      <c r="K28" s="125">
        <f t="shared" si="0"/>
        <v>178515350.7942</v>
      </c>
      <c r="L28" s="73"/>
      <c r="M28" s="144">
        <v>20</v>
      </c>
      <c r="N28" s="147" t="s">
        <v>42</v>
      </c>
      <c r="O28" s="78">
        <v>1</v>
      </c>
      <c r="P28" s="76" t="s">
        <v>461</v>
      </c>
      <c r="Q28" s="76">
        <v>132746984.4941</v>
      </c>
      <c r="R28" s="76">
        <v>0</v>
      </c>
      <c r="S28" s="76">
        <v>5643185.0137</v>
      </c>
      <c r="T28" s="76">
        <v>2705765.3387000002</v>
      </c>
      <c r="U28" s="76">
        <v>25986782.806899998</v>
      </c>
      <c r="V28" s="77">
        <f t="shared" si="1"/>
        <v>167082717.6534</v>
      </c>
    </row>
    <row r="29" spans="1:22" ht="24.9" customHeight="1" x14ac:dyDescent="0.3">
      <c r="A29" s="153"/>
      <c r="B29" s="148"/>
      <c r="C29" s="75">
        <v>4</v>
      </c>
      <c r="D29" s="76" t="s">
        <v>82</v>
      </c>
      <c r="E29" s="76">
        <v>124341095.4323</v>
      </c>
      <c r="F29" s="76"/>
      <c r="G29" s="76">
        <v>0</v>
      </c>
      <c r="H29" s="76">
        <v>5285843.6596999997</v>
      </c>
      <c r="I29" s="76">
        <v>2534429.1433999999</v>
      </c>
      <c r="J29" s="76">
        <v>25603204.303399999</v>
      </c>
      <c r="K29" s="125">
        <f t="shared" si="0"/>
        <v>157764572.5388</v>
      </c>
      <c r="L29" s="73"/>
      <c r="M29" s="145"/>
      <c r="N29" s="148"/>
      <c r="O29" s="78">
        <v>2</v>
      </c>
      <c r="P29" s="76" t="s">
        <v>462</v>
      </c>
      <c r="Q29" s="76">
        <v>136787984.99990001</v>
      </c>
      <c r="R29" s="76">
        <v>0</v>
      </c>
      <c r="S29" s="76">
        <v>5814971.3152000001</v>
      </c>
      <c r="T29" s="76">
        <v>2788132.5514000002</v>
      </c>
      <c r="U29" s="76">
        <v>28010018.684599999</v>
      </c>
      <c r="V29" s="77">
        <f t="shared" si="1"/>
        <v>173401107.55110002</v>
      </c>
    </row>
    <row r="30" spans="1:22" ht="24.9" customHeight="1" x14ac:dyDescent="0.3">
      <c r="A30" s="153"/>
      <c r="B30" s="148"/>
      <c r="C30" s="75">
        <v>5</v>
      </c>
      <c r="D30" s="76" t="s">
        <v>83</v>
      </c>
      <c r="E30" s="76">
        <v>123039969.66069999</v>
      </c>
      <c r="F30" s="76"/>
      <c r="G30" s="76">
        <v>0</v>
      </c>
      <c r="H30" s="76">
        <v>5230531.7181000002</v>
      </c>
      <c r="I30" s="76">
        <v>2507908.4580000001</v>
      </c>
      <c r="J30" s="76">
        <v>26547695.225299999</v>
      </c>
      <c r="K30" s="125">
        <f t="shared" si="0"/>
        <v>157326105.06209999</v>
      </c>
      <c r="L30" s="73"/>
      <c r="M30" s="145"/>
      <c r="N30" s="148"/>
      <c r="O30" s="78">
        <v>3</v>
      </c>
      <c r="P30" s="76" t="s">
        <v>463</v>
      </c>
      <c r="Q30" s="76">
        <v>148812404.96540001</v>
      </c>
      <c r="R30" s="76">
        <v>0</v>
      </c>
      <c r="S30" s="76">
        <v>6326139.4356000004</v>
      </c>
      <c r="T30" s="76">
        <v>3033224.8138000001</v>
      </c>
      <c r="U30" s="76">
        <v>29412502.070700001</v>
      </c>
      <c r="V30" s="77">
        <f t="shared" si="1"/>
        <v>187584271.28550002</v>
      </c>
    </row>
    <row r="31" spans="1:22" ht="24.9" customHeight="1" x14ac:dyDescent="0.3">
      <c r="A31" s="153"/>
      <c r="B31" s="148"/>
      <c r="C31" s="75">
        <v>6</v>
      </c>
      <c r="D31" s="76" t="s">
        <v>84</v>
      </c>
      <c r="E31" s="76">
        <v>131547457.7344</v>
      </c>
      <c r="F31" s="76"/>
      <c r="G31" s="76">
        <v>0</v>
      </c>
      <c r="H31" s="76">
        <v>5592192.1308000004</v>
      </c>
      <c r="I31" s="76">
        <v>2681315.5334000001</v>
      </c>
      <c r="J31" s="76">
        <v>28349779.7663</v>
      </c>
      <c r="K31" s="125">
        <f t="shared" si="0"/>
        <v>168170745.1649</v>
      </c>
      <c r="L31" s="73"/>
      <c r="M31" s="145"/>
      <c r="N31" s="148"/>
      <c r="O31" s="78">
        <v>4</v>
      </c>
      <c r="P31" s="76" t="s">
        <v>464</v>
      </c>
      <c r="Q31" s="76">
        <v>139526429.49439999</v>
      </c>
      <c r="R31" s="76">
        <v>0</v>
      </c>
      <c r="S31" s="76">
        <v>5931384.8743000003</v>
      </c>
      <c r="T31" s="76">
        <v>2843949.9262000001</v>
      </c>
      <c r="U31" s="76">
        <v>28748530.8147</v>
      </c>
      <c r="V31" s="77">
        <f t="shared" si="1"/>
        <v>177050295.10960001</v>
      </c>
    </row>
    <row r="32" spans="1:22" ht="24.9" customHeight="1" x14ac:dyDescent="0.3">
      <c r="A32" s="153"/>
      <c r="B32" s="148"/>
      <c r="C32" s="75">
        <v>7</v>
      </c>
      <c r="D32" s="76" t="s">
        <v>85</v>
      </c>
      <c r="E32" s="76">
        <v>143286721.36230001</v>
      </c>
      <c r="F32" s="76"/>
      <c r="G32" s="76">
        <v>0</v>
      </c>
      <c r="H32" s="76">
        <v>6091238.0175000001</v>
      </c>
      <c r="I32" s="76">
        <v>2920595.4895000001</v>
      </c>
      <c r="J32" s="76">
        <v>27852131.786899999</v>
      </c>
      <c r="K32" s="125">
        <f t="shared" si="0"/>
        <v>180150686.65619999</v>
      </c>
      <c r="L32" s="73"/>
      <c r="M32" s="145"/>
      <c r="N32" s="148"/>
      <c r="O32" s="78">
        <v>5</v>
      </c>
      <c r="P32" s="76" t="s">
        <v>465</v>
      </c>
      <c r="Q32" s="76">
        <v>130487655.7877</v>
      </c>
      <c r="R32" s="76">
        <v>0</v>
      </c>
      <c r="S32" s="76">
        <v>5547139.0663000001</v>
      </c>
      <c r="T32" s="76">
        <v>2659713.7215999998</v>
      </c>
      <c r="U32" s="76">
        <v>26158336.013799999</v>
      </c>
      <c r="V32" s="77">
        <f t="shared" si="1"/>
        <v>164852844.58939999</v>
      </c>
    </row>
    <row r="33" spans="1:22" ht="24.9" customHeight="1" x14ac:dyDescent="0.3">
      <c r="A33" s="153"/>
      <c r="B33" s="148"/>
      <c r="C33" s="75">
        <v>8</v>
      </c>
      <c r="D33" s="76" t="s">
        <v>86</v>
      </c>
      <c r="E33" s="76">
        <v>149889863.42519999</v>
      </c>
      <c r="F33" s="76"/>
      <c r="G33" s="76">
        <v>0</v>
      </c>
      <c r="H33" s="76">
        <v>6371943.0932</v>
      </c>
      <c r="I33" s="76">
        <v>3055186.5161000001</v>
      </c>
      <c r="J33" s="76">
        <v>27814602.7269</v>
      </c>
      <c r="K33" s="125">
        <f t="shared" si="0"/>
        <v>187131595.76139998</v>
      </c>
      <c r="L33" s="73"/>
      <c r="M33" s="145"/>
      <c r="N33" s="148"/>
      <c r="O33" s="78">
        <v>6</v>
      </c>
      <c r="P33" s="76" t="s">
        <v>466</v>
      </c>
      <c r="Q33" s="76">
        <v>122056159.7166</v>
      </c>
      <c r="R33" s="76">
        <v>0</v>
      </c>
      <c r="S33" s="76">
        <v>5188709.1369000003</v>
      </c>
      <c r="T33" s="76">
        <v>2487855.5817999998</v>
      </c>
      <c r="U33" s="76">
        <v>25311029.839899998</v>
      </c>
      <c r="V33" s="77">
        <f t="shared" si="1"/>
        <v>155043754.27520001</v>
      </c>
    </row>
    <row r="34" spans="1:22" ht="24.9" customHeight="1" x14ac:dyDescent="0.3">
      <c r="A34" s="153"/>
      <c r="B34" s="148"/>
      <c r="C34" s="75">
        <v>9</v>
      </c>
      <c r="D34" s="76" t="s">
        <v>790</v>
      </c>
      <c r="E34" s="76">
        <v>130321778.5219</v>
      </c>
      <c r="F34" s="76"/>
      <c r="G34" s="76">
        <v>0</v>
      </c>
      <c r="H34" s="76">
        <v>5540087.4853999997</v>
      </c>
      <c r="I34" s="76">
        <v>2656332.6658000001</v>
      </c>
      <c r="J34" s="76">
        <v>29525766.9419</v>
      </c>
      <c r="K34" s="125">
        <f t="shared" si="0"/>
        <v>168043965.61500001</v>
      </c>
      <c r="L34" s="73"/>
      <c r="M34" s="145"/>
      <c r="N34" s="148"/>
      <c r="O34" s="78">
        <v>7</v>
      </c>
      <c r="P34" s="76" t="s">
        <v>467</v>
      </c>
      <c r="Q34" s="76">
        <v>122455592.45630001</v>
      </c>
      <c r="R34" s="76">
        <v>0</v>
      </c>
      <c r="S34" s="76">
        <v>5205689.3558</v>
      </c>
      <c r="T34" s="76">
        <v>2495997.1697999998</v>
      </c>
      <c r="U34" s="76">
        <v>23936190.370900001</v>
      </c>
      <c r="V34" s="77">
        <f t="shared" si="1"/>
        <v>154093469.35280001</v>
      </c>
    </row>
    <row r="35" spans="1:22" ht="24.9" customHeight="1" x14ac:dyDescent="0.3">
      <c r="A35" s="153"/>
      <c r="B35" s="148"/>
      <c r="C35" s="75">
        <v>10</v>
      </c>
      <c r="D35" s="76" t="s">
        <v>87</v>
      </c>
      <c r="E35" s="76">
        <v>116686014.16509999</v>
      </c>
      <c r="F35" s="76"/>
      <c r="G35" s="76">
        <v>0</v>
      </c>
      <c r="H35" s="76">
        <v>4960419.7712000003</v>
      </c>
      <c r="I35" s="76">
        <v>2378396.5702999998</v>
      </c>
      <c r="J35" s="76">
        <v>24615149.786600001</v>
      </c>
      <c r="K35" s="125">
        <f t="shared" si="0"/>
        <v>148639980.29319999</v>
      </c>
      <c r="L35" s="73"/>
      <c r="M35" s="145"/>
      <c r="N35" s="148"/>
      <c r="O35" s="78">
        <v>8</v>
      </c>
      <c r="P35" s="76" t="s">
        <v>468</v>
      </c>
      <c r="Q35" s="76">
        <v>131113185.476</v>
      </c>
      <c r="R35" s="76">
        <v>0</v>
      </c>
      <c r="S35" s="76">
        <v>5573730.8550000004</v>
      </c>
      <c r="T35" s="76">
        <v>2672463.8157000002</v>
      </c>
      <c r="U35" s="76">
        <v>25778045.3706</v>
      </c>
      <c r="V35" s="77">
        <f t="shared" si="1"/>
        <v>165137425.51730001</v>
      </c>
    </row>
    <row r="36" spans="1:22" ht="24.9" customHeight="1" x14ac:dyDescent="0.3">
      <c r="A36" s="153"/>
      <c r="B36" s="148"/>
      <c r="C36" s="75">
        <v>11</v>
      </c>
      <c r="D36" s="76" t="s">
        <v>88</v>
      </c>
      <c r="E36" s="76">
        <v>118579081.31209999</v>
      </c>
      <c r="F36" s="76"/>
      <c r="G36" s="76">
        <v>0</v>
      </c>
      <c r="H36" s="76">
        <v>5040895.6343</v>
      </c>
      <c r="I36" s="76">
        <v>2416982.7234</v>
      </c>
      <c r="J36" s="76">
        <v>25880907.853</v>
      </c>
      <c r="K36" s="125">
        <f t="shared" si="0"/>
        <v>151917867.52279997</v>
      </c>
      <c r="L36" s="73"/>
      <c r="M36" s="145"/>
      <c r="N36" s="148"/>
      <c r="O36" s="78">
        <v>9</v>
      </c>
      <c r="P36" s="76" t="s">
        <v>469</v>
      </c>
      <c r="Q36" s="76">
        <v>122977934.2308</v>
      </c>
      <c r="R36" s="76">
        <v>0</v>
      </c>
      <c r="S36" s="76">
        <v>5227894.5401999997</v>
      </c>
      <c r="T36" s="76">
        <v>2506643.9975000001</v>
      </c>
      <c r="U36" s="76">
        <v>24626541.165199999</v>
      </c>
      <c r="V36" s="77">
        <f t="shared" si="1"/>
        <v>155339013.9337</v>
      </c>
    </row>
    <row r="37" spans="1:22" ht="24.9" customHeight="1" x14ac:dyDescent="0.3">
      <c r="A37" s="153"/>
      <c r="B37" s="148"/>
      <c r="C37" s="75">
        <v>12</v>
      </c>
      <c r="D37" s="76" t="s">
        <v>89</v>
      </c>
      <c r="E37" s="76">
        <v>116096554.3142</v>
      </c>
      <c r="F37" s="76"/>
      <c r="G37" s="76">
        <v>0</v>
      </c>
      <c r="H37" s="76">
        <v>4935361.3413000004</v>
      </c>
      <c r="I37" s="76">
        <v>2366381.6831999999</v>
      </c>
      <c r="J37" s="76">
        <v>24523884.629900001</v>
      </c>
      <c r="K37" s="125">
        <f t="shared" si="0"/>
        <v>147922181.9686</v>
      </c>
      <c r="L37" s="73"/>
      <c r="M37" s="145"/>
      <c r="N37" s="148"/>
      <c r="O37" s="78">
        <v>10</v>
      </c>
      <c r="P37" s="76" t="s">
        <v>470</v>
      </c>
      <c r="Q37" s="76">
        <v>148273702.03909999</v>
      </c>
      <c r="R37" s="76">
        <v>0</v>
      </c>
      <c r="S37" s="76">
        <v>6303238.7248999998</v>
      </c>
      <c r="T37" s="76">
        <v>3022244.4988000002</v>
      </c>
      <c r="U37" s="76">
        <v>30029921.200199999</v>
      </c>
      <c r="V37" s="77">
        <f t="shared" si="1"/>
        <v>187629106.463</v>
      </c>
    </row>
    <row r="38" spans="1:22" ht="24.9" customHeight="1" x14ac:dyDescent="0.3">
      <c r="A38" s="153"/>
      <c r="B38" s="148"/>
      <c r="C38" s="75">
        <v>13</v>
      </c>
      <c r="D38" s="76" t="s">
        <v>90</v>
      </c>
      <c r="E38" s="76">
        <v>134616450.66229999</v>
      </c>
      <c r="F38" s="76"/>
      <c r="G38" s="76">
        <v>0</v>
      </c>
      <c r="H38" s="76">
        <v>5722657.5795999998</v>
      </c>
      <c r="I38" s="76">
        <v>2743870.4360000002</v>
      </c>
      <c r="J38" s="76">
        <v>26932756.024599999</v>
      </c>
      <c r="K38" s="125">
        <f t="shared" si="0"/>
        <v>170015734.70249999</v>
      </c>
      <c r="L38" s="73"/>
      <c r="M38" s="145"/>
      <c r="N38" s="148"/>
      <c r="O38" s="78">
        <v>11</v>
      </c>
      <c r="P38" s="76" t="s">
        <v>471</v>
      </c>
      <c r="Q38" s="76">
        <v>122372822.765</v>
      </c>
      <c r="R38" s="76">
        <v>0</v>
      </c>
      <c r="S38" s="76">
        <v>5202170.7472000001</v>
      </c>
      <c r="T38" s="76">
        <v>2494310.0854000002</v>
      </c>
      <c r="U38" s="76">
        <v>24300101.562199999</v>
      </c>
      <c r="V38" s="77">
        <f t="shared" si="1"/>
        <v>154369405.15979999</v>
      </c>
    </row>
    <row r="39" spans="1:22" ht="24.9" customHeight="1" x14ac:dyDescent="0.3">
      <c r="A39" s="153"/>
      <c r="B39" s="148"/>
      <c r="C39" s="75">
        <v>14</v>
      </c>
      <c r="D39" s="76" t="s">
        <v>91</v>
      </c>
      <c r="E39" s="76">
        <v>130502676.491</v>
      </c>
      <c r="F39" s="76"/>
      <c r="G39" s="76">
        <v>0</v>
      </c>
      <c r="H39" s="76">
        <v>5547777.6089000003</v>
      </c>
      <c r="I39" s="76">
        <v>2660019.8867000001</v>
      </c>
      <c r="J39" s="76">
        <v>27057642.161499999</v>
      </c>
      <c r="K39" s="125">
        <f t="shared" si="0"/>
        <v>165768116.14810002</v>
      </c>
      <c r="L39" s="73"/>
      <c r="M39" s="145"/>
      <c r="N39" s="148"/>
      <c r="O39" s="78">
        <v>12</v>
      </c>
      <c r="P39" s="76" t="s">
        <v>472</v>
      </c>
      <c r="Q39" s="76">
        <v>135916059.8369</v>
      </c>
      <c r="R39" s="76">
        <v>0</v>
      </c>
      <c r="S39" s="76">
        <v>5777905.0493999999</v>
      </c>
      <c r="T39" s="76">
        <v>2770360.2088000001</v>
      </c>
      <c r="U39" s="76">
        <v>27153459.5572</v>
      </c>
      <c r="V39" s="77">
        <f t="shared" si="1"/>
        <v>171617784.6523</v>
      </c>
    </row>
    <row r="40" spans="1:22" ht="24.9" customHeight="1" x14ac:dyDescent="0.3">
      <c r="A40" s="153"/>
      <c r="B40" s="148"/>
      <c r="C40" s="75">
        <v>15</v>
      </c>
      <c r="D40" s="76" t="s">
        <v>92</v>
      </c>
      <c r="E40" s="76">
        <v>124530953.5071</v>
      </c>
      <c r="F40" s="76"/>
      <c r="G40" s="76">
        <v>0</v>
      </c>
      <c r="H40" s="76">
        <v>5293914.6847999999</v>
      </c>
      <c r="I40" s="76">
        <v>2538298.997</v>
      </c>
      <c r="J40" s="76">
        <v>26814536.612</v>
      </c>
      <c r="K40" s="125">
        <f t="shared" si="0"/>
        <v>159177703.80089998</v>
      </c>
      <c r="L40" s="73"/>
      <c r="M40" s="145"/>
      <c r="N40" s="148"/>
      <c r="O40" s="78">
        <v>13</v>
      </c>
      <c r="P40" s="76" t="s">
        <v>473</v>
      </c>
      <c r="Q40" s="76">
        <v>148117692.60780001</v>
      </c>
      <c r="R40" s="76">
        <v>0</v>
      </c>
      <c r="S40" s="76">
        <v>6296606.6338999998</v>
      </c>
      <c r="T40" s="76">
        <v>3019064.5778999999</v>
      </c>
      <c r="U40" s="76">
        <v>28668645.066799998</v>
      </c>
      <c r="V40" s="77">
        <f t="shared" si="1"/>
        <v>186102008.88639998</v>
      </c>
    </row>
    <row r="41" spans="1:22" ht="24.9" customHeight="1" x14ac:dyDescent="0.3">
      <c r="A41" s="153"/>
      <c r="B41" s="148"/>
      <c r="C41" s="75">
        <v>16</v>
      </c>
      <c r="D41" s="76" t="s">
        <v>93</v>
      </c>
      <c r="E41" s="76">
        <v>116016146.70299999</v>
      </c>
      <c r="F41" s="76"/>
      <c r="G41" s="76">
        <v>0</v>
      </c>
      <c r="H41" s="76">
        <v>4931943.1467000004</v>
      </c>
      <c r="I41" s="76">
        <v>2364742.7448</v>
      </c>
      <c r="J41" s="76">
        <v>25542399.180100001</v>
      </c>
      <c r="K41" s="125">
        <f t="shared" si="0"/>
        <v>148855231.7746</v>
      </c>
      <c r="L41" s="73"/>
      <c r="M41" s="145"/>
      <c r="N41" s="148"/>
      <c r="O41" s="78">
        <v>14</v>
      </c>
      <c r="P41" s="76" t="s">
        <v>474</v>
      </c>
      <c r="Q41" s="76">
        <v>147771362.88789999</v>
      </c>
      <c r="R41" s="76">
        <v>0</v>
      </c>
      <c r="S41" s="76">
        <v>6281883.8687000005</v>
      </c>
      <c r="T41" s="76">
        <v>3012005.3821</v>
      </c>
      <c r="U41" s="76">
        <v>30366131.002599999</v>
      </c>
      <c r="V41" s="77">
        <f t="shared" si="1"/>
        <v>187431383.14129996</v>
      </c>
    </row>
    <row r="42" spans="1:22" ht="24.9" customHeight="1" x14ac:dyDescent="0.3">
      <c r="A42" s="153"/>
      <c r="B42" s="148"/>
      <c r="C42" s="75">
        <v>17</v>
      </c>
      <c r="D42" s="76" t="s">
        <v>94</v>
      </c>
      <c r="E42" s="76">
        <v>110256758.8257</v>
      </c>
      <c r="F42" s="76"/>
      <c r="G42" s="76">
        <v>0</v>
      </c>
      <c r="H42" s="76">
        <v>4687106.7651000004</v>
      </c>
      <c r="I42" s="76">
        <v>2247349.8552000001</v>
      </c>
      <c r="J42" s="76">
        <v>23346173.3015</v>
      </c>
      <c r="K42" s="125">
        <f t="shared" si="0"/>
        <v>140537388.7475</v>
      </c>
      <c r="L42" s="73"/>
      <c r="M42" s="145"/>
      <c r="N42" s="148"/>
      <c r="O42" s="78">
        <v>15</v>
      </c>
      <c r="P42" s="76" t="s">
        <v>475</v>
      </c>
      <c r="Q42" s="76">
        <v>129042139.457</v>
      </c>
      <c r="R42" s="76">
        <v>0</v>
      </c>
      <c r="S42" s="76">
        <v>5485688.9616</v>
      </c>
      <c r="T42" s="76">
        <v>2630249.9413000001</v>
      </c>
      <c r="U42" s="76">
        <v>27158172.241599999</v>
      </c>
      <c r="V42" s="77">
        <f t="shared" si="1"/>
        <v>164316250.6015</v>
      </c>
    </row>
    <row r="43" spans="1:22" ht="24.9" customHeight="1" x14ac:dyDescent="0.3">
      <c r="A43" s="153"/>
      <c r="B43" s="148"/>
      <c r="C43" s="75">
        <v>18</v>
      </c>
      <c r="D43" s="76" t="s">
        <v>95</v>
      </c>
      <c r="E43" s="76">
        <v>124902756.5308</v>
      </c>
      <c r="F43" s="76"/>
      <c r="G43" s="76">
        <v>0</v>
      </c>
      <c r="H43" s="76">
        <v>5309720.3414000003</v>
      </c>
      <c r="I43" s="76">
        <v>2545877.412</v>
      </c>
      <c r="J43" s="76">
        <v>26699420.674600001</v>
      </c>
      <c r="K43" s="125">
        <f t="shared" si="0"/>
        <v>159457774.95879999</v>
      </c>
      <c r="L43" s="73"/>
      <c r="M43" s="145"/>
      <c r="N43" s="148"/>
      <c r="O43" s="78">
        <v>16</v>
      </c>
      <c r="P43" s="76" t="s">
        <v>476</v>
      </c>
      <c r="Q43" s="76">
        <v>145375687.25220001</v>
      </c>
      <c r="R43" s="76">
        <v>0</v>
      </c>
      <c r="S43" s="76">
        <v>6180041.6995999999</v>
      </c>
      <c r="T43" s="76">
        <v>2963174.6224000002</v>
      </c>
      <c r="U43" s="76">
        <v>27157884.882800002</v>
      </c>
      <c r="V43" s="77">
        <f t="shared" si="1"/>
        <v>181676788.45700002</v>
      </c>
    </row>
    <row r="44" spans="1:22" ht="24.9" customHeight="1" x14ac:dyDescent="0.3">
      <c r="A44" s="153"/>
      <c r="B44" s="148"/>
      <c r="C44" s="75">
        <v>19</v>
      </c>
      <c r="D44" s="76" t="s">
        <v>96</v>
      </c>
      <c r="E44" s="76">
        <v>157217336.34619999</v>
      </c>
      <c r="F44" s="76"/>
      <c r="G44" s="76">
        <v>0</v>
      </c>
      <c r="H44" s="76">
        <v>6683440.0777000003</v>
      </c>
      <c r="I44" s="76">
        <v>3204541.4887999999</v>
      </c>
      <c r="J44" s="76">
        <v>29206798.667800002</v>
      </c>
      <c r="K44" s="125">
        <f t="shared" si="0"/>
        <v>196312116.58049998</v>
      </c>
      <c r="L44" s="73"/>
      <c r="M44" s="145"/>
      <c r="N44" s="148"/>
      <c r="O44" s="78">
        <v>17</v>
      </c>
      <c r="P44" s="76" t="s">
        <v>477</v>
      </c>
      <c r="Q44" s="76">
        <v>150069312.37130001</v>
      </c>
      <c r="R44" s="76">
        <v>0</v>
      </c>
      <c r="S44" s="76">
        <v>6379571.6176000005</v>
      </c>
      <c r="T44" s="76">
        <v>3058844.2017000001</v>
      </c>
      <c r="U44" s="76">
        <v>29062269.158599999</v>
      </c>
      <c r="V44" s="77">
        <f t="shared" si="1"/>
        <v>188569997.34920001</v>
      </c>
    </row>
    <row r="45" spans="1:22" ht="24.9" customHeight="1" x14ac:dyDescent="0.3">
      <c r="A45" s="153"/>
      <c r="B45" s="148"/>
      <c r="C45" s="75">
        <v>20</v>
      </c>
      <c r="D45" s="76" t="s">
        <v>97</v>
      </c>
      <c r="E45" s="76">
        <v>134700805.0395</v>
      </c>
      <c r="F45" s="76"/>
      <c r="G45" s="76">
        <v>0</v>
      </c>
      <c r="H45" s="76">
        <v>5726243.5544999996</v>
      </c>
      <c r="I45" s="76">
        <v>2745589.8207999999</v>
      </c>
      <c r="J45" s="76">
        <v>21122993.166900001</v>
      </c>
      <c r="K45" s="125">
        <f t="shared" si="0"/>
        <v>164295631.58170003</v>
      </c>
      <c r="L45" s="73"/>
      <c r="M45" s="145"/>
      <c r="N45" s="148"/>
      <c r="O45" s="78">
        <v>18</v>
      </c>
      <c r="P45" s="76" t="s">
        <v>478</v>
      </c>
      <c r="Q45" s="76">
        <v>143657591.1225</v>
      </c>
      <c r="R45" s="76">
        <v>0</v>
      </c>
      <c r="S45" s="76">
        <v>6107004.0003000004</v>
      </c>
      <c r="T45" s="76">
        <v>2928154.8818999999</v>
      </c>
      <c r="U45" s="76">
        <v>28000018.598200001</v>
      </c>
      <c r="V45" s="77">
        <f t="shared" si="1"/>
        <v>180692768.6029</v>
      </c>
    </row>
    <row r="46" spans="1:22" ht="24.9" customHeight="1" x14ac:dyDescent="0.3">
      <c r="A46" s="153"/>
      <c r="B46" s="148"/>
      <c r="C46" s="82">
        <v>21</v>
      </c>
      <c r="D46" s="76" t="s">
        <v>791</v>
      </c>
      <c r="E46" s="76">
        <v>130535242.70119999</v>
      </c>
      <c r="F46" s="76"/>
      <c r="G46" s="76">
        <v>0</v>
      </c>
      <c r="H46" s="76">
        <v>5549162.0257000001</v>
      </c>
      <c r="I46" s="76">
        <v>2660683.6797000002</v>
      </c>
      <c r="J46" s="76">
        <v>29316569.7315</v>
      </c>
      <c r="K46" s="125">
        <f t="shared" si="0"/>
        <v>168061658.13809997</v>
      </c>
      <c r="L46" s="73"/>
      <c r="M46" s="145"/>
      <c r="N46" s="148"/>
      <c r="O46" s="78">
        <v>19</v>
      </c>
      <c r="P46" s="76" t="s">
        <v>479</v>
      </c>
      <c r="Q46" s="76">
        <v>157536934.243</v>
      </c>
      <c r="R46" s="76">
        <v>0</v>
      </c>
      <c r="S46" s="76">
        <v>6697026.4508999996</v>
      </c>
      <c r="T46" s="76">
        <v>3211055.8132000002</v>
      </c>
      <c r="U46" s="76">
        <v>31525221.480500001</v>
      </c>
      <c r="V46" s="77">
        <f t="shared" si="1"/>
        <v>198970237.9876</v>
      </c>
    </row>
    <row r="47" spans="1:22" ht="24.9" customHeight="1" x14ac:dyDescent="0.3">
      <c r="A47" s="75"/>
      <c r="B47" s="154" t="s">
        <v>812</v>
      </c>
      <c r="C47" s="154"/>
      <c r="D47" s="154"/>
      <c r="E47" s="79">
        <f>SUM(E26:E46)</f>
        <v>2762404650.3350997</v>
      </c>
      <c r="F47" s="79"/>
      <c r="G47" s="79">
        <f t="shared" ref="G47:J47" si="3">SUM(G26:G46)</f>
        <v>0</v>
      </c>
      <c r="H47" s="79">
        <f t="shared" si="3"/>
        <v>117432125.3627</v>
      </c>
      <c r="I47" s="79">
        <f t="shared" si="3"/>
        <v>56305751.748799995</v>
      </c>
      <c r="J47" s="79">
        <f t="shared" si="3"/>
        <v>562851760.91470003</v>
      </c>
      <c r="K47" s="126">
        <f t="shared" si="0"/>
        <v>3498994288.3612995</v>
      </c>
      <c r="L47" s="73"/>
      <c r="M47" s="145"/>
      <c r="N47" s="148"/>
      <c r="O47" s="78">
        <v>20</v>
      </c>
      <c r="P47" s="76" t="s">
        <v>480</v>
      </c>
      <c r="Q47" s="76">
        <v>125450204.06460001</v>
      </c>
      <c r="R47" s="76">
        <v>0</v>
      </c>
      <c r="S47" s="76">
        <v>5332992.7926000003</v>
      </c>
      <c r="T47" s="76">
        <v>2557035.9671999998</v>
      </c>
      <c r="U47" s="76">
        <v>26105347.050099999</v>
      </c>
      <c r="V47" s="77">
        <f t="shared" si="1"/>
        <v>159445579.87450001</v>
      </c>
    </row>
    <row r="48" spans="1:22" ht="24.9" customHeight="1" x14ac:dyDescent="0.3">
      <c r="A48" s="153">
        <v>3</v>
      </c>
      <c r="B48" s="147" t="s">
        <v>25</v>
      </c>
      <c r="C48" s="83">
        <v>1</v>
      </c>
      <c r="D48" s="76" t="s">
        <v>98</v>
      </c>
      <c r="E48" s="76">
        <v>125344691.84630001</v>
      </c>
      <c r="F48" s="76"/>
      <c r="G48" s="76">
        <v>0</v>
      </c>
      <c r="H48" s="76">
        <v>5328507.3801999995</v>
      </c>
      <c r="I48" s="76">
        <v>2554885.3247000002</v>
      </c>
      <c r="J48" s="76">
        <v>26023192.257199999</v>
      </c>
      <c r="K48" s="125">
        <f t="shared" si="0"/>
        <v>159251276.80840001</v>
      </c>
      <c r="L48" s="73"/>
      <c r="M48" s="145"/>
      <c r="N48" s="148"/>
      <c r="O48" s="78">
        <v>21</v>
      </c>
      <c r="P48" s="76" t="s">
        <v>42</v>
      </c>
      <c r="Q48" s="76">
        <v>172778085.9693</v>
      </c>
      <c r="R48" s="76">
        <v>0</v>
      </c>
      <c r="S48" s="76">
        <v>7344940.5208999999</v>
      </c>
      <c r="T48" s="76">
        <v>3521714.3204999999</v>
      </c>
      <c r="U48" s="76">
        <v>35704567.9476</v>
      </c>
      <c r="V48" s="77">
        <f t="shared" si="1"/>
        <v>219349308.75830001</v>
      </c>
    </row>
    <row r="49" spans="1:22" ht="24.9" customHeight="1" x14ac:dyDescent="0.3">
      <c r="A49" s="153"/>
      <c r="B49" s="148"/>
      <c r="C49" s="75">
        <v>2</v>
      </c>
      <c r="D49" s="76" t="s">
        <v>99</v>
      </c>
      <c r="E49" s="76">
        <v>97868944.812800005</v>
      </c>
      <c r="F49" s="76"/>
      <c r="G49" s="76">
        <v>0</v>
      </c>
      <c r="H49" s="76">
        <v>4160490.4607000002</v>
      </c>
      <c r="I49" s="76">
        <v>1994850.577</v>
      </c>
      <c r="J49" s="76">
        <v>21508957.838100001</v>
      </c>
      <c r="K49" s="125">
        <f t="shared" si="0"/>
        <v>125533243.68860002</v>
      </c>
      <c r="L49" s="73"/>
      <c r="M49" s="145"/>
      <c r="N49" s="148"/>
      <c r="O49" s="78">
        <v>22</v>
      </c>
      <c r="P49" s="76" t="s">
        <v>481</v>
      </c>
      <c r="Q49" s="76">
        <v>121574087.6416</v>
      </c>
      <c r="R49" s="76">
        <v>0</v>
      </c>
      <c r="S49" s="76">
        <v>5168215.8509999998</v>
      </c>
      <c r="T49" s="76">
        <v>2478029.5663999999</v>
      </c>
      <c r="U49" s="76">
        <v>24159755.521600001</v>
      </c>
      <c r="V49" s="77">
        <f t="shared" si="1"/>
        <v>153380088.58059999</v>
      </c>
    </row>
    <row r="50" spans="1:22" ht="24.9" customHeight="1" x14ac:dyDescent="0.3">
      <c r="A50" s="153"/>
      <c r="B50" s="148"/>
      <c r="C50" s="75">
        <v>3</v>
      </c>
      <c r="D50" s="76" t="s">
        <v>100</v>
      </c>
      <c r="E50" s="76">
        <v>129214733.0728</v>
      </c>
      <c r="F50" s="76"/>
      <c r="G50" s="76">
        <v>0</v>
      </c>
      <c r="H50" s="76">
        <v>5493026.0601000004</v>
      </c>
      <c r="I50" s="76">
        <v>2633767.8955999999</v>
      </c>
      <c r="J50" s="76">
        <v>27946599.685899999</v>
      </c>
      <c r="K50" s="125">
        <f t="shared" si="0"/>
        <v>165288126.71439999</v>
      </c>
      <c r="L50" s="73"/>
      <c r="M50" s="145"/>
      <c r="N50" s="148"/>
      <c r="O50" s="78">
        <v>23</v>
      </c>
      <c r="P50" s="76" t="s">
        <v>482</v>
      </c>
      <c r="Q50" s="76">
        <v>114855284.9993</v>
      </c>
      <c r="R50" s="76">
        <v>0</v>
      </c>
      <c r="S50" s="76">
        <v>4882593.9475999996</v>
      </c>
      <c r="T50" s="76">
        <v>2341081.0444999998</v>
      </c>
      <c r="U50" s="76">
        <v>23107217.6888</v>
      </c>
      <c r="V50" s="77">
        <f t="shared" si="1"/>
        <v>145186177.68020001</v>
      </c>
    </row>
    <row r="51" spans="1:22" ht="24.9" customHeight="1" x14ac:dyDescent="0.3">
      <c r="A51" s="153"/>
      <c r="B51" s="148"/>
      <c r="C51" s="75">
        <v>4</v>
      </c>
      <c r="D51" s="76" t="s">
        <v>101</v>
      </c>
      <c r="E51" s="76">
        <v>99057769.521400005</v>
      </c>
      <c r="F51" s="76"/>
      <c r="G51" s="76">
        <v>0</v>
      </c>
      <c r="H51" s="76">
        <v>4211028.3904999997</v>
      </c>
      <c r="I51" s="76">
        <v>2019082.2437</v>
      </c>
      <c r="J51" s="76">
        <v>22316551.0251</v>
      </c>
      <c r="K51" s="125">
        <f t="shared" si="0"/>
        <v>127604431.1807</v>
      </c>
      <c r="L51" s="73"/>
      <c r="M51" s="145"/>
      <c r="N51" s="148"/>
      <c r="O51" s="78">
        <v>24</v>
      </c>
      <c r="P51" s="76" t="s">
        <v>483</v>
      </c>
      <c r="Q51" s="76">
        <v>139719732.64899999</v>
      </c>
      <c r="R51" s="76">
        <v>0</v>
      </c>
      <c r="S51" s="76">
        <v>5939602.3525999999</v>
      </c>
      <c r="T51" s="76">
        <v>2847890.0005000001</v>
      </c>
      <c r="U51" s="76">
        <v>28964222.334199999</v>
      </c>
      <c r="V51" s="77">
        <f t="shared" si="1"/>
        <v>177471447.33629999</v>
      </c>
    </row>
    <row r="52" spans="1:22" ht="24.9" customHeight="1" x14ac:dyDescent="0.3">
      <c r="A52" s="153"/>
      <c r="B52" s="148"/>
      <c r="C52" s="75">
        <v>5</v>
      </c>
      <c r="D52" s="76" t="s">
        <v>102</v>
      </c>
      <c r="E52" s="76">
        <v>133117376.4296</v>
      </c>
      <c r="F52" s="76"/>
      <c r="G52" s="76">
        <v>0</v>
      </c>
      <c r="H52" s="76">
        <v>5658930.6837999998</v>
      </c>
      <c r="I52" s="76">
        <v>2713314.9915999998</v>
      </c>
      <c r="J52" s="76">
        <v>29102414.2733</v>
      </c>
      <c r="K52" s="125">
        <f t="shared" si="0"/>
        <v>170592036.37830001</v>
      </c>
      <c r="L52" s="73"/>
      <c r="M52" s="145"/>
      <c r="N52" s="148"/>
      <c r="O52" s="78">
        <v>25</v>
      </c>
      <c r="P52" s="76" t="s">
        <v>484</v>
      </c>
      <c r="Q52" s="76">
        <v>139037911.9418</v>
      </c>
      <c r="R52" s="76">
        <v>0</v>
      </c>
      <c r="S52" s="76">
        <v>5910617.5857999995</v>
      </c>
      <c r="T52" s="76">
        <v>2833992.5334999999</v>
      </c>
      <c r="U52" s="76">
        <v>27914902.920000002</v>
      </c>
      <c r="V52" s="77">
        <f t="shared" si="1"/>
        <v>175697424.98109996</v>
      </c>
    </row>
    <row r="53" spans="1:22" ht="24.9" customHeight="1" x14ac:dyDescent="0.3">
      <c r="A53" s="153"/>
      <c r="B53" s="148"/>
      <c r="C53" s="75">
        <v>6</v>
      </c>
      <c r="D53" s="76" t="s">
        <v>103</v>
      </c>
      <c r="E53" s="76">
        <v>116026788.8276</v>
      </c>
      <c r="F53" s="76"/>
      <c r="G53" s="76">
        <v>0</v>
      </c>
      <c r="H53" s="76">
        <v>4932395.5522999996</v>
      </c>
      <c r="I53" s="76">
        <v>2364959.6619000002</v>
      </c>
      <c r="J53" s="76">
        <v>24088003.1175</v>
      </c>
      <c r="K53" s="125">
        <f t="shared" si="0"/>
        <v>147412147.1593</v>
      </c>
      <c r="L53" s="73"/>
      <c r="M53" s="145"/>
      <c r="N53" s="148"/>
      <c r="O53" s="78">
        <v>26</v>
      </c>
      <c r="P53" s="76" t="s">
        <v>485</v>
      </c>
      <c r="Q53" s="76">
        <v>131887451.31209999</v>
      </c>
      <c r="R53" s="76">
        <v>0</v>
      </c>
      <c r="S53" s="76">
        <v>5606645.5414000005</v>
      </c>
      <c r="T53" s="76">
        <v>2688245.5803</v>
      </c>
      <c r="U53" s="76">
        <v>27572716.054400001</v>
      </c>
      <c r="V53" s="77">
        <f t="shared" si="1"/>
        <v>167755058.48820001</v>
      </c>
    </row>
    <row r="54" spans="1:22" ht="24.9" customHeight="1" x14ac:dyDescent="0.3">
      <c r="A54" s="153"/>
      <c r="B54" s="148"/>
      <c r="C54" s="75">
        <v>7</v>
      </c>
      <c r="D54" s="76" t="s">
        <v>104</v>
      </c>
      <c r="E54" s="76">
        <v>131594586.33149999</v>
      </c>
      <c r="F54" s="76"/>
      <c r="G54" s="76">
        <v>0</v>
      </c>
      <c r="H54" s="76">
        <v>5594195.6068000002</v>
      </c>
      <c r="I54" s="76">
        <v>2682276.1497</v>
      </c>
      <c r="J54" s="76">
        <v>27758494.6118</v>
      </c>
      <c r="K54" s="125">
        <f t="shared" si="0"/>
        <v>167629552.69979995</v>
      </c>
      <c r="L54" s="73"/>
      <c r="M54" s="145"/>
      <c r="N54" s="148"/>
      <c r="O54" s="78">
        <v>27</v>
      </c>
      <c r="P54" s="76" t="s">
        <v>486</v>
      </c>
      <c r="Q54" s="76">
        <v>134657387.5905</v>
      </c>
      <c r="R54" s="76">
        <v>0</v>
      </c>
      <c r="S54" s="76">
        <v>5724397.8425000003</v>
      </c>
      <c r="T54" s="76">
        <v>2744704.8483000002</v>
      </c>
      <c r="U54" s="76">
        <v>27352484.265900001</v>
      </c>
      <c r="V54" s="77">
        <f t="shared" si="1"/>
        <v>170478974.54720002</v>
      </c>
    </row>
    <row r="55" spans="1:22" ht="24.9" customHeight="1" x14ac:dyDescent="0.3">
      <c r="A55" s="153"/>
      <c r="B55" s="148"/>
      <c r="C55" s="75">
        <v>8</v>
      </c>
      <c r="D55" s="76" t="s">
        <v>105</v>
      </c>
      <c r="E55" s="76">
        <v>105440038.37540001</v>
      </c>
      <c r="F55" s="76"/>
      <c r="G55" s="76">
        <v>0</v>
      </c>
      <c r="H55" s="76">
        <v>4482343.9619000005</v>
      </c>
      <c r="I55" s="76">
        <v>2149171.2390999999</v>
      </c>
      <c r="J55" s="76">
        <v>22361666.3576</v>
      </c>
      <c r="K55" s="125">
        <f t="shared" si="0"/>
        <v>134433219.93399999</v>
      </c>
      <c r="L55" s="73"/>
      <c r="M55" s="145"/>
      <c r="N55" s="148"/>
      <c r="O55" s="78">
        <v>28</v>
      </c>
      <c r="P55" s="76" t="s">
        <v>487</v>
      </c>
      <c r="Q55" s="76">
        <v>113423881.05</v>
      </c>
      <c r="R55" s="76">
        <v>0</v>
      </c>
      <c r="S55" s="76">
        <v>4821743.7719999999</v>
      </c>
      <c r="T55" s="76">
        <v>2311904.9152000002</v>
      </c>
      <c r="U55" s="76">
        <v>24030099.228500001</v>
      </c>
      <c r="V55" s="77">
        <f t="shared" si="1"/>
        <v>144587628.9657</v>
      </c>
    </row>
    <row r="56" spans="1:22" ht="24.9" customHeight="1" x14ac:dyDescent="0.3">
      <c r="A56" s="153"/>
      <c r="B56" s="148"/>
      <c r="C56" s="75">
        <v>9</v>
      </c>
      <c r="D56" s="76" t="s">
        <v>106</v>
      </c>
      <c r="E56" s="76">
        <v>122366812.83759999</v>
      </c>
      <c r="F56" s="76"/>
      <c r="G56" s="76">
        <v>0</v>
      </c>
      <c r="H56" s="76">
        <v>5201915.2602000004</v>
      </c>
      <c r="I56" s="76">
        <v>2494187.5858</v>
      </c>
      <c r="J56" s="76">
        <v>25908880.9243</v>
      </c>
      <c r="K56" s="125">
        <f t="shared" si="0"/>
        <v>155971796.60789999</v>
      </c>
      <c r="L56" s="73"/>
      <c r="M56" s="145"/>
      <c r="N56" s="148"/>
      <c r="O56" s="78">
        <v>29</v>
      </c>
      <c r="P56" s="76" t="s">
        <v>488</v>
      </c>
      <c r="Q56" s="76">
        <v>135718849.71919999</v>
      </c>
      <c r="R56" s="76">
        <v>0</v>
      </c>
      <c r="S56" s="76">
        <v>5769521.4828000003</v>
      </c>
      <c r="T56" s="76">
        <v>2766340.4994000001</v>
      </c>
      <c r="U56" s="76">
        <v>27270874.3651</v>
      </c>
      <c r="V56" s="77">
        <f t="shared" si="1"/>
        <v>171525586.06649998</v>
      </c>
    </row>
    <row r="57" spans="1:22" ht="24.9" customHeight="1" x14ac:dyDescent="0.3">
      <c r="A57" s="153"/>
      <c r="B57" s="148"/>
      <c r="C57" s="75">
        <v>10</v>
      </c>
      <c r="D57" s="76" t="s">
        <v>107</v>
      </c>
      <c r="E57" s="76">
        <v>133129427.4129</v>
      </c>
      <c r="F57" s="76"/>
      <c r="G57" s="76">
        <v>0</v>
      </c>
      <c r="H57" s="76">
        <v>5659442.9811000004</v>
      </c>
      <c r="I57" s="76">
        <v>2713560.6253</v>
      </c>
      <c r="J57" s="76">
        <v>28928389.780699998</v>
      </c>
      <c r="K57" s="125">
        <f t="shared" si="0"/>
        <v>170430820.79999998</v>
      </c>
      <c r="L57" s="73"/>
      <c r="M57" s="145"/>
      <c r="N57" s="148"/>
      <c r="O57" s="78">
        <v>30</v>
      </c>
      <c r="P57" s="76" t="s">
        <v>489</v>
      </c>
      <c r="Q57" s="76">
        <v>122426571.2484</v>
      </c>
      <c r="R57" s="76">
        <v>0</v>
      </c>
      <c r="S57" s="76">
        <v>5204455.6401000004</v>
      </c>
      <c r="T57" s="76">
        <v>2495405.6340999999</v>
      </c>
      <c r="U57" s="76">
        <v>26238106.8182</v>
      </c>
      <c r="V57" s="77">
        <f t="shared" si="1"/>
        <v>156364539.34080002</v>
      </c>
    </row>
    <row r="58" spans="1:22" ht="24.9" customHeight="1" x14ac:dyDescent="0.3">
      <c r="A58" s="153"/>
      <c r="B58" s="148"/>
      <c r="C58" s="75">
        <v>11</v>
      </c>
      <c r="D58" s="76" t="s">
        <v>108</v>
      </c>
      <c r="E58" s="76">
        <v>102460093.7808</v>
      </c>
      <c r="F58" s="76"/>
      <c r="G58" s="76">
        <v>0</v>
      </c>
      <c r="H58" s="76">
        <v>4355664.0321000004</v>
      </c>
      <c r="I58" s="76">
        <v>2088431.3976</v>
      </c>
      <c r="J58" s="76">
        <v>22221377.788699999</v>
      </c>
      <c r="K58" s="125">
        <f t="shared" si="0"/>
        <v>131125566.9992</v>
      </c>
      <c r="L58" s="73"/>
      <c r="M58" s="145"/>
      <c r="N58" s="148"/>
      <c r="O58" s="78">
        <v>31</v>
      </c>
      <c r="P58" s="76" t="s">
        <v>490</v>
      </c>
      <c r="Q58" s="76">
        <v>126844659.8769</v>
      </c>
      <c r="R58" s="76">
        <v>0</v>
      </c>
      <c r="S58" s="76">
        <v>5392272.2720999997</v>
      </c>
      <c r="T58" s="76">
        <v>2585458.9873000002</v>
      </c>
      <c r="U58" s="76">
        <v>25221201.477299999</v>
      </c>
      <c r="V58" s="77">
        <f t="shared" si="1"/>
        <v>160043592.61359999</v>
      </c>
    </row>
    <row r="59" spans="1:22" ht="24.9" customHeight="1" x14ac:dyDescent="0.3">
      <c r="A59" s="153"/>
      <c r="B59" s="148"/>
      <c r="C59" s="75">
        <v>12</v>
      </c>
      <c r="D59" s="76" t="s">
        <v>109</v>
      </c>
      <c r="E59" s="76">
        <v>121191879.5255</v>
      </c>
      <c r="F59" s="76"/>
      <c r="G59" s="76">
        <v>0</v>
      </c>
      <c r="H59" s="76">
        <v>5151967.8652999997</v>
      </c>
      <c r="I59" s="76">
        <v>2470239.0657000002</v>
      </c>
      <c r="J59" s="76">
        <v>25610200.181899998</v>
      </c>
      <c r="K59" s="125">
        <f t="shared" si="0"/>
        <v>154424286.63839999</v>
      </c>
      <c r="L59" s="73"/>
      <c r="M59" s="145"/>
      <c r="N59" s="148"/>
      <c r="O59" s="78">
        <v>32</v>
      </c>
      <c r="P59" s="76" t="s">
        <v>491</v>
      </c>
      <c r="Q59" s="76">
        <v>136101716.12130001</v>
      </c>
      <c r="R59" s="76">
        <v>0</v>
      </c>
      <c r="S59" s="76">
        <v>5785797.4528000001</v>
      </c>
      <c r="T59" s="76">
        <v>2774144.4177999999</v>
      </c>
      <c r="U59" s="76">
        <v>27964271.162799999</v>
      </c>
      <c r="V59" s="77">
        <f t="shared" si="1"/>
        <v>172625929.15470004</v>
      </c>
    </row>
    <row r="60" spans="1:22" ht="24.9" customHeight="1" x14ac:dyDescent="0.3">
      <c r="A60" s="153"/>
      <c r="B60" s="148"/>
      <c r="C60" s="75">
        <v>13</v>
      </c>
      <c r="D60" s="76" t="s">
        <v>110</v>
      </c>
      <c r="E60" s="76">
        <v>121226048.74150001</v>
      </c>
      <c r="F60" s="76"/>
      <c r="G60" s="76">
        <v>0</v>
      </c>
      <c r="H60" s="76">
        <v>5153420.4271</v>
      </c>
      <c r="I60" s="76">
        <v>2470935.5326</v>
      </c>
      <c r="J60" s="76">
        <v>25617039.3215</v>
      </c>
      <c r="K60" s="125">
        <f t="shared" si="0"/>
        <v>154467444.02270001</v>
      </c>
      <c r="L60" s="73"/>
      <c r="M60" s="145"/>
      <c r="N60" s="148"/>
      <c r="O60" s="78">
        <v>33</v>
      </c>
      <c r="P60" s="76" t="s">
        <v>492</v>
      </c>
      <c r="Q60" s="76">
        <v>131908201.11049999</v>
      </c>
      <c r="R60" s="76">
        <v>0</v>
      </c>
      <c r="S60" s="76">
        <v>5607527.6326000001</v>
      </c>
      <c r="T60" s="76">
        <v>2688668.5208999999</v>
      </c>
      <c r="U60" s="76">
        <v>25292294.0458</v>
      </c>
      <c r="V60" s="77">
        <f t="shared" si="1"/>
        <v>165496691.3098</v>
      </c>
    </row>
    <row r="61" spans="1:22" ht="24.9" customHeight="1" x14ac:dyDescent="0.3">
      <c r="A61" s="153"/>
      <c r="B61" s="148"/>
      <c r="C61" s="75">
        <v>14</v>
      </c>
      <c r="D61" s="76" t="s">
        <v>111</v>
      </c>
      <c r="E61" s="76">
        <v>125026635.5953</v>
      </c>
      <c r="F61" s="76"/>
      <c r="G61" s="76">
        <v>0</v>
      </c>
      <c r="H61" s="76">
        <v>5314986.5437000003</v>
      </c>
      <c r="I61" s="76">
        <v>2548402.4235999999</v>
      </c>
      <c r="J61" s="76">
        <v>26252332.168699998</v>
      </c>
      <c r="K61" s="125">
        <f t="shared" si="0"/>
        <v>159142356.7313</v>
      </c>
      <c r="L61" s="73"/>
      <c r="M61" s="146"/>
      <c r="N61" s="149"/>
      <c r="O61" s="78">
        <v>34</v>
      </c>
      <c r="P61" s="76" t="s">
        <v>493</v>
      </c>
      <c r="Q61" s="76">
        <v>129280859.85780001</v>
      </c>
      <c r="R61" s="76">
        <v>0</v>
      </c>
      <c r="S61" s="76">
        <v>5495837.1649000002</v>
      </c>
      <c r="T61" s="76">
        <v>2635115.7497</v>
      </c>
      <c r="U61" s="76">
        <v>26295521.107500002</v>
      </c>
      <c r="V61" s="77">
        <f t="shared" si="1"/>
        <v>163707333.87990004</v>
      </c>
    </row>
    <row r="62" spans="1:22" ht="24.9" customHeight="1" x14ac:dyDescent="0.3">
      <c r="A62" s="153"/>
      <c r="B62" s="148"/>
      <c r="C62" s="75">
        <v>15</v>
      </c>
      <c r="D62" s="76" t="s">
        <v>112</v>
      </c>
      <c r="E62" s="76">
        <v>114224084.08660001</v>
      </c>
      <c r="F62" s="76"/>
      <c r="G62" s="76">
        <v>0</v>
      </c>
      <c r="H62" s="76">
        <v>4855761.0703999996</v>
      </c>
      <c r="I62" s="76">
        <v>2328215.3544999999</v>
      </c>
      <c r="J62" s="76">
        <v>23730413.819899999</v>
      </c>
      <c r="K62" s="125">
        <f t="shared" si="0"/>
        <v>145138474.33140001</v>
      </c>
      <c r="L62" s="73"/>
      <c r="M62" s="74"/>
      <c r="N62" s="150" t="s">
        <v>830</v>
      </c>
      <c r="O62" s="151"/>
      <c r="P62" s="152"/>
      <c r="Q62" s="79">
        <f>SUM(Q28:Q61)</f>
        <v>4590762521.3562012</v>
      </c>
      <c r="R62" s="79">
        <f t="shared" ref="R62:U62" si="4">SUM(R28:R61)</f>
        <v>0</v>
      </c>
      <c r="S62" s="79">
        <f t="shared" si="4"/>
        <v>195157143.19880003</v>
      </c>
      <c r="T62" s="79">
        <f t="shared" si="4"/>
        <v>93572943.715599969</v>
      </c>
      <c r="U62" s="79">
        <f t="shared" si="4"/>
        <v>924583383.87579978</v>
      </c>
      <c r="V62" s="79">
        <f>Q62+R62+S62+T62+U62</f>
        <v>5804075992.1464014</v>
      </c>
    </row>
    <row r="63" spans="1:22" ht="24.9" customHeight="1" x14ac:dyDescent="0.3">
      <c r="A63" s="153"/>
      <c r="B63" s="148"/>
      <c r="C63" s="75">
        <v>16</v>
      </c>
      <c r="D63" s="76" t="s">
        <v>113</v>
      </c>
      <c r="E63" s="76">
        <v>116628543.9815</v>
      </c>
      <c r="F63" s="76"/>
      <c r="G63" s="76">
        <v>0</v>
      </c>
      <c r="H63" s="76">
        <v>4957976.6656999998</v>
      </c>
      <c r="I63" s="76">
        <v>2377225.1627000002</v>
      </c>
      <c r="J63" s="76">
        <v>25330255.233600002</v>
      </c>
      <c r="K63" s="125">
        <f t="shared" si="0"/>
        <v>149294001.04350001</v>
      </c>
      <c r="L63" s="73"/>
      <c r="M63" s="144">
        <v>21</v>
      </c>
      <c r="N63" s="147" t="s">
        <v>43</v>
      </c>
      <c r="O63" s="78">
        <v>1</v>
      </c>
      <c r="P63" s="76" t="s">
        <v>494</v>
      </c>
      <c r="Q63" s="76">
        <v>103510510.0723</v>
      </c>
      <c r="R63" s="76">
        <v>0</v>
      </c>
      <c r="S63" s="76">
        <v>4400318.1046000002</v>
      </c>
      <c r="T63" s="76">
        <v>2109841.9027</v>
      </c>
      <c r="U63" s="76">
        <v>21791987.409000002</v>
      </c>
      <c r="V63" s="77">
        <f t="shared" si="1"/>
        <v>131812657.48860002</v>
      </c>
    </row>
    <row r="64" spans="1:22" ht="24.9" customHeight="1" x14ac:dyDescent="0.3">
      <c r="A64" s="153"/>
      <c r="B64" s="148"/>
      <c r="C64" s="75">
        <v>17</v>
      </c>
      <c r="D64" s="76" t="s">
        <v>114</v>
      </c>
      <c r="E64" s="76">
        <v>108865813.09029999</v>
      </c>
      <c r="F64" s="76"/>
      <c r="G64" s="76">
        <v>0</v>
      </c>
      <c r="H64" s="76">
        <v>4627976.5018999996</v>
      </c>
      <c r="I64" s="76">
        <v>2218998.3805999998</v>
      </c>
      <c r="J64" s="76">
        <v>24007197.821400002</v>
      </c>
      <c r="K64" s="125">
        <f t="shared" si="0"/>
        <v>139719985.7942</v>
      </c>
      <c r="L64" s="73"/>
      <c r="M64" s="145"/>
      <c r="N64" s="148"/>
      <c r="O64" s="78">
        <v>2</v>
      </c>
      <c r="P64" s="76" t="s">
        <v>495</v>
      </c>
      <c r="Q64" s="76">
        <v>169132074.4982</v>
      </c>
      <c r="R64" s="76">
        <v>0</v>
      </c>
      <c r="S64" s="76">
        <v>7189945.5328000002</v>
      </c>
      <c r="T64" s="76">
        <v>3447398.1203999999</v>
      </c>
      <c r="U64" s="76">
        <v>28576931.109000001</v>
      </c>
      <c r="V64" s="77">
        <f t="shared" si="1"/>
        <v>208346349.2604</v>
      </c>
    </row>
    <row r="65" spans="1:22" ht="24.9" customHeight="1" x14ac:dyDescent="0.3">
      <c r="A65" s="153"/>
      <c r="B65" s="148"/>
      <c r="C65" s="75">
        <v>18</v>
      </c>
      <c r="D65" s="76" t="s">
        <v>115</v>
      </c>
      <c r="E65" s="76">
        <v>135255386.84639999</v>
      </c>
      <c r="F65" s="76"/>
      <c r="G65" s="76">
        <v>0</v>
      </c>
      <c r="H65" s="76">
        <v>5749819.2895999998</v>
      </c>
      <c r="I65" s="76">
        <v>2756893.7930999999</v>
      </c>
      <c r="J65" s="76">
        <v>28261487.464899998</v>
      </c>
      <c r="K65" s="125">
        <f t="shared" si="0"/>
        <v>172023587.39399996</v>
      </c>
      <c r="L65" s="73"/>
      <c r="M65" s="145"/>
      <c r="N65" s="148"/>
      <c r="O65" s="78">
        <v>3</v>
      </c>
      <c r="P65" s="76" t="s">
        <v>496</v>
      </c>
      <c r="Q65" s="76">
        <v>142458551.75319999</v>
      </c>
      <c r="R65" s="76">
        <v>0</v>
      </c>
      <c r="S65" s="76">
        <v>6056031.8367999997</v>
      </c>
      <c r="T65" s="76">
        <v>2903715.0109999999</v>
      </c>
      <c r="U65" s="76">
        <v>29235212.660700001</v>
      </c>
      <c r="V65" s="77">
        <f t="shared" si="1"/>
        <v>180653511.2617</v>
      </c>
    </row>
    <row r="66" spans="1:22" ht="24.9" customHeight="1" x14ac:dyDescent="0.3">
      <c r="A66" s="153"/>
      <c r="B66" s="148"/>
      <c r="C66" s="75">
        <v>19</v>
      </c>
      <c r="D66" s="76" t="s">
        <v>116</v>
      </c>
      <c r="E66" s="76">
        <v>112860606.0553</v>
      </c>
      <c r="F66" s="76"/>
      <c r="G66" s="76">
        <v>0</v>
      </c>
      <c r="H66" s="76">
        <v>4797798.4823000003</v>
      </c>
      <c r="I66" s="76">
        <v>2300423.7507000002</v>
      </c>
      <c r="J66" s="76">
        <v>24271510.450599998</v>
      </c>
      <c r="K66" s="125">
        <f t="shared" si="0"/>
        <v>144230338.73890001</v>
      </c>
      <c r="L66" s="73"/>
      <c r="M66" s="145"/>
      <c r="N66" s="148"/>
      <c r="O66" s="78">
        <v>4</v>
      </c>
      <c r="P66" s="76" t="s">
        <v>497</v>
      </c>
      <c r="Q66" s="76">
        <v>117623525.42039999</v>
      </c>
      <c r="R66" s="76">
        <v>0</v>
      </c>
      <c r="S66" s="76">
        <v>5000274.1564999996</v>
      </c>
      <c r="T66" s="76">
        <v>2397505.7461000001</v>
      </c>
      <c r="U66" s="76">
        <v>24741093.357999999</v>
      </c>
      <c r="V66" s="77">
        <f t="shared" si="1"/>
        <v>149762398.68099999</v>
      </c>
    </row>
    <row r="67" spans="1:22" ht="24.9" customHeight="1" x14ac:dyDescent="0.3">
      <c r="A67" s="153"/>
      <c r="B67" s="148"/>
      <c r="C67" s="75">
        <v>20</v>
      </c>
      <c r="D67" s="76" t="s">
        <v>117</v>
      </c>
      <c r="E67" s="76">
        <v>118748175.1055</v>
      </c>
      <c r="F67" s="76"/>
      <c r="G67" s="76">
        <v>0</v>
      </c>
      <c r="H67" s="76">
        <v>5048083.9524999997</v>
      </c>
      <c r="I67" s="76">
        <v>2420429.3413</v>
      </c>
      <c r="J67" s="76">
        <v>25399106.4034</v>
      </c>
      <c r="K67" s="125">
        <f t="shared" si="0"/>
        <v>151615794.80269998</v>
      </c>
      <c r="L67" s="73"/>
      <c r="M67" s="145"/>
      <c r="N67" s="148"/>
      <c r="O67" s="78">
        <v>5</v>
      </c>
      <c r="P67" s="76" t="s">
        <v>498</v>
      </c>
      <c r="Q67" s="76">
        <v>156651606.9522</v>
      </c>
      <c r="R67" s="76">
        <v>0</v>
      </c>
      <c r="S67" s="76">
        <v>6659390.4494000003</v>
      </c>
      <c r="T67" s="76">
        <v>3193010.2966999998</v>
      </c>
      <c r="U67" s="76">
        <v>31668164.723299999</v>
      </c>
      <c r="V67" s="77">
        <f t="shared" si="1"/>
        <v>198172172.42160001</v>
      </c>
    </row>
    <row r="68" spans="1:22" ht="24.9" customHeight="1" x14ac:dyDescent="0.3">
      <c r="A68" s="153"/>
      <c r="B68" s="148"/>
      <c r="C68" s="75">
        <v>21</v>
      </c>
      <c r="D68" s="76" t="s">
        <v>118</v>
      </c>
      <c r="E68" s="76">
        <v>123515349.5591</v>
      </c>
      <c r="F68" s="76"/>
      <c r="G68" s="76">
        <v>0</v>
      </c>
      <c r="H68" s="76">
        <v>5250740.5140000004</v>
      </c>
      <c r="I68" s="76">
        <v>2517598.0674999999</v>
      </c>
      <c r="J68" s="76">
        <v>26551415.213399999</v>
      </c>
      <c r="K68" s="125">
        <f t="shared" si="0"/>
        <v>157835103.354</v>
      </c>
      <c r="L68" s="73"/>
      <c r="M68" s="145"/>
      <c r="N68" s="148"/>
      <c r="O68" s="78">
        <v>6</v>
      </c>
      <c r="P68" s="76" t="s">
        <v>499</v>
      </c>
      <c r="Q68" s="76">
        <v>191653764.8576</v>
      </c>
      <c r="R68" s="76">
        <v>0</v>
      </c>
      <c r="S68" s="76">
        <v>8147361.3716000002</v>
      </c>
      <c r="T68" s="76">
        <v>3906454.9448000002</v>
      </c>
      <c r="U68" s="76">
        <v>33426973.028200001</v>
      </c>
      <c r="V68" s="77">
        <f t="shared" si="1"/>
        <v>237134554.2022</v>
      </c>
    </row>
    <row r="69" spans="1:22" ht="24.9" customHeight="1" x14ac:dyDescent="0.3">
      <c r="A69" s="153"/>
      <c r="B69" s="148"/>
      <c r="C69" s="75">
        <v>22</v>
      </c>
      <c r="D69" s="76" t="s">
        <v>119</v>
      </c>
      <c r="E69" s="76">
        <v>106164675.7306</v>
      </c>
      <c r="F69" s="76"/>
      <c r="G69" s="76">
        <v>0</v>
      </c>
      <c r="H69" s="76">
        <v>4513148.9002</v>
      </c>
      <c r="I69" s="76">
        <v>2163941.4325000001</v>
      </c>
      <c r="J69" s="76">
        <v>24009784.0506</v>
      </c>
      <c r="K69" s="125">
        <f t="shared" si="0"/>
        <v>136851550.11390001</v>
      </c>
      <c r="L69" s="73"/>
      <c r="M69" s="145"/>
      <c r="N69" s="148"/>
      <c r="O69" s="78">
        <v>7</v>
      </c>
      <c r="P69" s="76" t="s">
        <v>500</v>
      </c>
      <c r="Q69" s="76">
        <v>130568406.338</v>
      </c>
      <c r="R69" s="76">
        <v>0</v>
      </c>
      <c r="S69" s="76">
        <v>5550571.8394999998</v>
      </c>
      <c r="T69" s="76">
        <v>2661359.65</v>
      </c>
      <c r="U69" s="76">
        <v>24980980.488899998</v>
      </c>
      <c r="V69" s="77">
        <f t="shared" si="1"/>
        <v>163761318.31640002</v>
      </c>
    </row>
    <row r="70" spans="1:22" ht="24.9" customHeight="1" x14ac:dyDescent="0.3">
      <c r="A70" s="153"/>
      <c r="B70" s="148"/>
      <c r="C70" s="75">
        <v>23</v>
      </c>
      <c r="D70" s="76" t="s">
        <v>120</v>
      </c>
      <c r="E70" s="76">
        <v>110856573.92900001</v>
      </c>
      <c r="F70" s="76"/>
      <c r="G70" s="76">
        <v>0</v>
      </c>
      <c r="H70" s="76">
        <v>4712605.4052999998</v>
      </c>
      <c r="I70" s="76">
        <v>2259575.8122</v>
      </c>
      <c r="J70" s="76">
        <v>25119908.588</v>
      </c>
      <c r="K70" s="125">
        <f t="shared" si="0"/>
        <v>142948663.73449999</v>
      </c>
      <c r="L70" s="73"/>
      <c r="M70" s="145"/>
      <c r="N70" s="148"/>
      <c r="O70" s="78">
        <v>8</v>
      </c>
      <c r="P70" s="76" t="s">
        <v>501</v>
      </c>
      <c r="Q70" s="76">
        <v>138709968.7448</v>
      </c>
      <c r="R70" s="76">
        <v>0</v>
      </c>
      <c r="S70" s="76">
        <v>5896676.4469999997</v>
      </c>
      <c r="T70" s="76">
        <v>2827308.1079000002</v>
      </c>
      <c r="U70" s="76">
        <v>26292026.302999999</v>
      </c>
      <c r="V70" s="77">
        <f t="shared" si="1"/>
        <v>173725979.6027</v>
      </c>
    </row>
    <row r="71" spans="1:22" ht="24.9" customHeight="1" x14ac:dyDescent="0.3">
      <c r="A71" s="153"/>
      <c r="B71" s="148"/>
      <c r="C71" s="75">
        <v>24</v>
      </c>
      <c r="D71" s="76" t="s">
        <v>121</v>
      </c>
      <c r="E71" s="76">
        <v>113548309.6019</v>
      </c>
      <c r="F71" s="76"/>
      <c r="G71" s="76">
        <v>0</v>
      </c>
      <c r="H71" s="76">
        <v>4827033.3334999997</v>
      </c>
      <c r="I71" s="76">
        <v>2314441.1269</v>
      </c>
      <c r="J71" s="76">
        <v>23055982.703400001</v>
      </c>
      <c r="K71" s="125">
        <f t="shared" si="0"/>
        <v>143745766.76569998</v>
      </c>
      <c r="L71" s="73"/>
      <c r="M71" s="145"/>
      <c r="N71" s="148"/>
      <c r="O71" s="78">
        <v>9</v>
      </c>
      <c r="P71" s="76" t="s">
        <v>502</v>
      </c>
      <c r="Q71" s="76">
        <v>172321323.00080001</v>
      </c>
      <c r="R71" s="76">
        <v>0</v>
      </c>
      <c r="S71" s="76">
        <v>7325523.1462000003</v>
      </c>
      <c r="T71" s="76">
        <v>3512404.1775000002</v>
      </c>
      <c r="U71" s="76">
        <v>33242086.372699998</v>
      </c>
      <c r="V71" s="77">
        <f t="shared" si="1"/>
        <v>216401336.69720003</v>
      </c>
    </row>
    <row r="72" spans="1:22" ht="24.9" customHeight="1" x14ac:dyDescent="0.3">
      <c r="A72" s="153"/>
      <c r="B72" s="148"/>
      <c r="C72" s="75">
        <v>25</v>
      </c>
      <c r="D72" s="76" t="s">
        <v>122</v>
      </c>
      <c r="E72" s="76">
        <v>133785062.6304</v>
      </c>
      <c r="F72" s="76"/>
      <c r="G72" s="76">
        <v>0</v>
      </c>
      <c r="H72" s="76">
        <v>5687314.5810000002</v>
      </c>
      <c r="I72" s="76">
        <v>2726924.3566999999</v>
      </c>
      <c r="J72" s="76">
        <v>27952174.446699999</v>
      </c>
      <c r="K72" s="125">
        <f t="shared" ref="K72:K135" si="5">SUM(E72,G72,H72,I72,J72)</f>
        <v>170151476.01480001</v>
      </c>
      <c r="L72" s="73"/>
      <c r="M72" s="145"/>
      <c r="N72" s="148"/>
      <c r="O72" s="78">
        <v>10</v>
      </c>
      <c r="P72" s="76" t="s">
        <v>503</v>
      </c>
      <c r="Q72" s="76">
        <v>119988605.89030001</v>
      </c>
      <c r="R72" s="76">
        <v>0</v>
      </c>
      <c r="S72" s="76">
        <v>5100815.6995999999</v>
      </c>
      <c r="T72" s="76">
        <v>2445712.8883000002</v>
      </c>
      <c r="U72" s="76">
        <v>24966670.020300001</v>
      </c>
      <c r="V72" s="77">
        <f t="shared" si="1"/>
        <v>152501804.49849999</v>
      </c>
    </row>
    <row r="73" spans="1:22" ht="24.9" customHeight="1" x14ac:dyDescent="0.3">
      <c r="A73" s="153"/>
      <c r="B73" s="148"/>
      <c r="C73" s="75">
        <v>26</v>
      </c>
      <c r="D73" s="76" t="s">
        <v>123</v>
      </c>
      <c r="E73" s="76">
        <v>99657390.617500007</v>
      </c>
      <c r="F73" s="76"/>
      <c r="G73" s="76">
        <v>0</v>
      </c>
      <c r="H73" s="76">
        <v>4236518.7833000002</v>
      </c>
      <c r="I73" s="76">
        <v>2031304.2461999999</v>
      </c>
      <c r="J73" s="76">
        <v>21091425.493799999</v>
      </c>
      <c r="K73" s="125">
        <f t="shared" si="5"/>
        <v>127016639.1408</v>
      </c>
      <c r="L73" s="73"/>
      <c r="M73" s="145"/>
      <c r="N73" s="148"/>
      <c r="O73" s="78">
        <v>11</v>
      </c>
      <c r="P73" s="76" t="s">
        <v>504</v>
      </c>
      <c r="Q73" s="76">
        <v>126739283.0414</v>
      </c>
      <c r="R73" s="76">
        <v>0</v>
      </c>
      <c r="S73" s="76">
        <v>5387792.6149000004</v>
      </c>
      <c r="T73" s="76">
        <v>2583311.1042999998</v>
      </c>
      <c r="U73" s="76">
        <v>26679730.803399999</v>
      </c>
      <c r="V73" s="77">
        <f t="shared" ref="V73:V136" si="6">Q73+R73+S73+T73+U73</f>
        <v>161390117.56400001</v>
      </c>
    </row>
    <row r="74" spans="1:22" ht="24.9" customHeight="1" x14ac:dyDescent="0.3">
      <c r="A74" s="153"/>
      <c r="B74" s="148"/>
      <c r="C74" s="75">
        <v>27</v>
      </c>
      <c r="D74" s="76" t="s">
        <v>124</v>
      </c>
      <c r="E74" s="76">
        <v>122280432.1257</v>
      </c>
      <c r="F74" s="76"/>
      <c r="G74" s="76">
        <v>0</v>
      </c>
      <c r="H74" s="76">
        <v>5198243.1441000002</v>
      </c>
      <c r="I74" s="76">
        <v>2492426.8985000001</v>
      </c>
      <c r="J74" s="76">
        <v>25330255.233600002</v>
      </c>
      <c r="K74" s="125">
        <f t="shared" si="5"/>
        <v>155301357.40189999</v>
      </c>
      <c r="L74" s="73"/>
      <c r="M74" s="145"/>
      <c r="N74" s="148"/>
      <c r="O74" s="78">
        <v>12</v>
      </c>
      <c r="P74" s="76" t="s">
        <v>505</v>
      </c>
      <c r="Q74" s="76">
        <v>139820977.676</v>
      </c>
      <c r="R74" s="76">
        <v>0</v>
      </c>
      <c r="S74" s="76">
        <v>5943906.3631999996</v>
      </c>
      <c r="T74" s="76">
        <v>2849953.6653</v>
      </c>
      <c r="U74" s="76">
        <v>29112682.866</v>
      </c>
      <c r="V74" s="77">
        <f t="shared" si="6"/>
        <v>177727520.57050002</v>
      </c>
    </row>
    <row r="75" spans="1:22" ht="24.9" customHeight="1" x14ac:dyDescent="0.3">
      <c r="A75" s="153"/>
      <c r="B75" s="148"/>
      <c r="C75" s="75">
        <v>28</v>
      </c>
      <c r="D75" s="76" t="s">
        <v>125</v>
      </c>
      <c r="E75" s="76">
        <v>99692879.832800001</v>
      </c>
      <c r="F75" s="76"/>
      <c r="G75" s="76">
        <v>0</v>
      </c>
      <c r="H75" s="76">
        <v>4238027.4594999999</v>
      </c>
      <c r="I75" s="76">
        <v>2032027.6185000001</v>
      </c>
      <c r="J75" s="76">
        <v>21690453.659699999</v>
      </c>
      <c r="K75" s="125">
        <f t="shared" si="5"/>
        <v>127653388.57049999</v>
      </c>
      <c r="L75" s="73"/>
      <c r="M75" s="145"/>
      <c r="N75" s="148"/>
      <c r="O75" s="78">
        <v>13</v>
      </c>
      <c r="P75" s="76" t="s">
        <v>506</v>
      </c>
      <c r="Q75" s="76">
        <v>116361594.78210001</v>
      </c>
      <c r="R75" s="76">
        <v>0</v>
      </c>
      <c r="S75" s="76">
        <v>4946628.4326999998</v>
      </c>
      <c r="T75" s="76">
        <v>2371783.9701999999</v>
      </c>
      <c r="U75" s="76">
        <v>22908663.727200001</v>
      </c>
      <c r="V75" s="77">
        <f t="shared" si="6"/>
        <v>146588670.9122</v>
      </c>
    </row>
    <row r="76" spans="1:22" ht="24.9" customHeight="1" x14ac:dyDescent="0.3">
      <c r="A76" s="153"/>
      <c r="B76" s="148"/>
      <c r="C76" s="75">
        <v>29</v>
      </c>
      <c r="D76" s="76" t="s">
        <v>126</v>
      </c>
      <c r="E76" s="76">
        <v>130015519.7097</v>
      </c>
      <c r="F76" s="76"/>
      <c r="G76" s="76">
        <v>0</v>
      </c>
      <c r="H76" s="76">
        <v>5527068.1678999998</v>
      </c>
      <c r="I76" s="76">
        <v>2650090.2303999998</v>
      </c>
      <c r="J76" s="76">
        <v>24828354.343899999</v>
      </c>
      <c r="K76" s="125">
        <f t="shared" si="5"/>
        <v>163021032.45190001</v>
      </c>
      <c r="L76" s="73"/>
      <c r="M76" s="145"/>
      <c r="N76" s="148"/>
      <c r="O76" s="78">
        <v>14</v>
      </c>
      <c r="P76" s="76" t="s">
        <v>507</v>
      </c>
      <c r="Q76" s="76">
        <v>133532534.5944</v>
      </c>
      <c r="R76" s="76">
        <v>0</v>
      </c>
      <c r="S76" s="76">
        <v>5676579.4035999998</v>
      </c>
      <c r="T76" s="76">
        <v>2721777.1091</v>
      </c>
      <c r="U76" s="76">
        <v>26885824.538699999</v>
      </c>
      <c r="V76" s="77">
        <f t="shared" si="6"/>
        <v>168816715.64579999</v>
      </c>
    </row>
    <row r="77" spans="1:22" ht="24.9" customHeight="1" x14ac:dyDescent="0.3">
      <c r="A77" s="153"/>
      <c r="B77" s="148"/>
      <c r="C77" s="75">
        <v>30</v>
      </c>
      <c r="D77" s="76" t="s">
        <v>127</v>
      </c>
      <c r="E77" s="76">
        <v>107581442.0358</v>
      </c>
      <c r="F77" s="76"/>
      <c r="G77" s="76">
        <v>0</v>
      </c>
      <c r="H77" s="76">
        <v>4573376.8173000002</v>
      </c>
      <c r="I77" s="76">
        <v>2192819.2045999998</v>
      </c>
      <c r="J77" s="76">
        <v>22119078.054000001</v>
      </c>
      <c r="K77" s="125">
        <f t="shared" si="5"/>
        <v>136466716.1117</v>
      </c>
      <c r="L77" s="73"/>
      <c r="M77" s="145"/>
      <c r="N77" s="148"/>
      <c r="O77" s="78">
        <v>15</v>
      </c>
      <c r="P77" s="76" t="s">
        <v>508</v>
      </c>
      <c r="Q77" s="76">
        <v>154484498.6072</v>
      </c>
      <c r="R77" s="76">
        <v>0</v>
      </c>
      <c r="S77" s="76">
        <v>6567264.8663999997</v>
      </c>
      <c r="T77" s="76">
        <v>3148838.3958000001</v>
      </c>
      <c r="U77" s="76">
        <v>28097386.7344</v>
      </c>
      <c r="V77" s="77">
        <f t="shared" si="6"/>
        <v>192297988.6038</v>
      </c>
    </row>
    <row r="78" spans="1:22" ht="24.9" customHeight="1" x14ac:dyDescent="0.3">
      <c r="A78" s="153"/>
      <c r="B78" s="149"/>
      <c r="C78" s="75">
        <v>31</v>
      </c>
      <c r="D78" s="76" t="s">
        <v>128</v>
      </c>
      <c r="E78" s="76">
        <v>162614595.69639999</v>
      </c>
      <c r="F78" s="76"/>
      <c r="G78" s="76">
        <v>0</v>
      </c>
      <c r="H78" s="76">
        <v>6912882.0736999996</v>
      </c>
      <c r="I78" s="76">
        <v>3314553.1575000002</v>
      </c>
      <c r="J78" s="76">
        <v>35821150.504600003</v>
      </c>
      <c r="K78" s="125">
        <f t="shared" si="5"/>
        <v>208663181.43220001</v>
      </c>
      <c r="L78" s="73"/>
      <c r="M78" s="145"/>
      <c r="N78" s="148"/>
      <c r="O78" s="78">
        <v>16</v>
      </c>
      <c r="P78" s="76" t="s">
        <v>509</v>
      </c>
      <c r="Q78" s="76">
        <v>123772020.97050001</v>
      </c>
      <c r="R78" s="76">
        <v>0</v>
      </c>
      <c r="S78" s="76">
        <v>5261651.8298000004</v>
      </c>
      <c r="T78" s="76">
        <v>2522829.7691000002</v>
      </c>
      <c r="U78" s="76">
        <v>25170924.659299999</v>
      </c>
      <c r="V78" s="77">
        <f t="shared" si="6"/>
        <v>156727427.22869998</v>
      </c>
    </row>
    <row r="79" spans="1:22" ht="24.9" customHeight="1" x14ac:dyDescent="0.3">
      <c r="A79" s="75"/>
      <c r="B79" s="150" t="s">
        <v>813</v>
      </c>
      <c r="C79" s="151"/>
      <c r="D79" s="152"/>
      <c r="E79" s="79">
        <f>SUM(E48:E78)</f>
        <v>3679360667.7455006</v>
      </c>
      <c r="F79" s="79"/>
      <c r="G79" s="79">
        <f t="shared" ref="G79:J79" si="7">SUM(G48:G78)</f>
        <v>0</v>
      </c>
      <c r="H79" s="79">
        <f t="shared" si="7"/>
        <v>156412690.34799999</v>
      </c>
      <c r="I79" s="79">
        <f t="shared" si="7"/>
        <v>74995952.648300022</v>
      </c>
      <c r="J79" s="79">
        <f t="shared" si="7"/>
        <v>784214052.81780005</v>
      </c>
      <c r="K79" s="126">
        <f t="shared" si="5"/>
        <v>4694983363.5596008</v>
      </c>
      <c r="L79" s="73"/>
      <c r="M79" s="145"/>
      <c r="N79" s="148"/>
      <c r="O79" s="78">
        <v>17</v>
      </c>
      <c r="P79" s="76" t="s">
        <v>510</v>
      </c>
      <c r="Q79" s="76">
        <v>121973466.91060001</v>
      </c>
      <c r="R79" s="76">
        <v>0</v>
      </c>
      <c r="S79" s="76">
        <v>5185193.7967999997</v>
      </c>
      <c r="T79" s="76">
        <v>2486170.0644999999</v>
      </c>
      <c r="U79" s="76">
        <v>23169240.692000002</v>
      </c>
      <c r="V79" s="77">
        <f t="shared" si="6"/>
        <v>152814071.46390003</v>
      </c>
    </row>
    <row r="80" spans="1:22" ht="24.9" customHeight="1" x14ac:dyDescent="0.3">
      <c r="A80" s="153">
        <v>4</v>
      </c>
      <c r="B80" s="147" t="s">
        <v>26</v>
      </c>
      <c r="C80" s="75">
        <v>1</v>
      </c>
      <c r="D80" s="76" t="s">
        <v>129</v>
      </c>
      <c r="E80" s="76">
        <v>182905273.30360001</v>
      </c>
      <c r="F80" s="76"/>
      <c r="G80" s="76">
        <v>0</v>
      </c>
      <c r="H80" s="76">
        <v>7775455.7000000002</v>
      </c>
      <c r="I80" s="76">
        <v>3728135.5252999999</v>
      </c>
      <c r="J80" s="76">
        <v>39798932.980599999</v>
      </c>
      <c r="K80" s="125">
        <f t="shared" si="5"/>
        <v>234207797.5095</v>
      </c>
      <c r="L80" s="73"/>
      <c r="M80" s="145"/>
      <c r="N80" s="148"/>
      <c r="O80" s="78">
        <v>18</v>
      </c>
      <c r="P80" s="76" t="s">
        <v>511</v>
      </c>
      <c r="Q80" s="76">
        <v>126577879.5766</v>
      </c>
      <c r="R80" s="76">
        <v>0</v>
      </c>
      <c r="S80" s="76">
        <v>5380931.2189999996</v>
      </c>
      <c r="T80" s="76">
        <v>2580021.2374999998</v>
      </c>
      <c r="U80" s="76">
        <v>25307707.4507</v>
      </c>
      <c r="V80" s="77">
        <f t="shared" si="6"/>
        <v>159846539.48379999</v>
      </c>
    </row>
    <row r="81" spans="1:22" ht="24.9" customHeight="1" x14ac:dyDescent="0.3">
      <c r="A81" s="153"/>
      <c r="B81" s="148"/>
      <c r="C81" s="75">
        <v>2</v>
      </c>
      <c r="D81" s="76" t="s">
        <v>130</v>
      </c>
      <c r="E81" s="76">
        <v>120288917.6336</v>
      </c>
      <c r="F81" s="76"/>
      <c r="G81" s="76">
        <v>0</v>
      </c>
      <c r="H81" s="76">
        <v>5113582.2022000002</v>
      </c>
      <c r="I81" s="76">
        <v>2451834.1052999999</v>
      </c>
      <c r="J81" s="76">
        <v>27336698.832199998</v>
      </c>
      <c r="K81" s="125">
        <f t="shared" si="5"/>
        <v>155191032.77329999</v>
      </c>
      <c r="L81" s="73"/>
      <c r="M81" s="145"/>
      <c r="N81" s="148"/>
      <c r="O81" s="78">
        <v>19</v>
      </c>
      <c r="P81" s="76" t="s">
        <v>512</v>
      </c>
      <c r="Q81" s="76">
        <v>153142300.84549999</v>
      </c>
      <c r="R81" s="76">
        <v>0</v>
      </c>
      <c r="S81" s="76">
        <v>6510206.9203000003</v>
      </c>
      <c r="T81" s="76">
        <v>3121480.5451000002</v>
      </c>
      <c r="U81" s="76">
        <v>26634385.583900001</v>
      </c>
      <c r="V81" s="77">
        <f t="shared" si="6"/>
        <v>189408373.89480001</v>
      </c>
    </row>
    <row r="82" spans="1:22" ht="24.9" customHeight="1" x14ac:dyDescent="0.3">
      <c r="A82" s="153"/>
      <c r="B82" s="148"/>
      <c r="C82" s="75">
        <v>3</v>
      </c>
      <c r="D82" s="76" t="s">
        <v>131</v>
      </c>
      <c r="E82" s="76">
        <v>123743279.49869999</v>
      </c>
      <c r="F82" s="76"/>
      <c r="G82" s="76">
        <v>0</v>
      </c>
      <c r="H82" s="76">
        <v>5260430.0058000004</v>
      </c>
      <c r="I82" s="76">
        <v>2522243.9353</v>
      </c>
      <c r="J82" s="76">
        <v>28146188.587200001</v>
      </c>
      <c r="K82" s="125">
        <f t="shared" si="5"/>
        <v>159672142.02700001</v>
      </c>
      <c r="L82" s="73"/>
      <c r="M82" s="145"/>
      <c r="N82" s="148"/>
      <c r="O82" s="78">
        <v>20</v>
      </c>
      <c r="P82" s="76" t="s">
        <v>513</v>
      </c>
      <c r="Q82" s="76">
        <v>117679270.83499999</v>
      </c>
      <c r="R82" s="76">
        <v>0</v>
      </c>
      <c r="S82" s="76">
        <v>5002643.9404999996</v>
      </c>
      <c r="T82" s="76">
        <v>2398641.9978999998</v>
      </c>
      <c r="U82" s="76">
        <v>23734762.821199998</v>
      </c>
      <c r="V82" s="77">
        <f t="shared" si="6"/>
        <v>148815319.59459999</v>
      </c>
    </row>
    <row r="83" spans="1:22" ht="24.9" customHeight="1" x14ac:dyDescent="0.3">
      <c r="A83" s="153"/>
      <c r="B83" s="148"/>
      <c r="C83" s="75">
        <v>4</v>
      </c>
      <c r="D83" s="76" t="s">
        <v>132</v>
      </c>
      <c r="E83" s="76">
        <v>149567893.93869999</v>
      </c>
      <c r="F83" s="76"/>
      <c r="G83" s="76">
        <v>0</v>
      </c>
      <c r="H83" s="76">
        <v>6358255.9018000001</v>
      </c>
      <c r="I83" s="76">
        <v>3048623.8519000001</v>
      </c>
      <c r="J83" s="76">
        <v>34904063.087800004</v>
      </c>
      <c r="K83" s="125">
        <f t="shared" si="5"/>
        <v>193878836.7802</v>
      </c>
      <c r="L83" s="73"/>
      <c r="M83" s="146"/>
      <c r="N83" s="149"/>
      <c r="O83" s="78">
        <v>21</v>
      </c>
      <c r="P83" s="76" t="s">
        <v>514</v>
      </c>
      <c r="Q83" s="76">
        <v>140561754.09119999</v>
      </c>
      <c r="R83" s="76">
        <v>0</v>
      </c>
      <c r="S83" s="76">
        <v>5975397.3863000004</v>
      </c>
      <c r="T83" s="76">
        <v>2865052.8191999998</v>
      </c>
      <c r="U83" s="76">
        <v>27514680.548700001</v>
      </c>
      <c r="V83" s="77">
        <f t="shared" si="6"/>
        <v>176916884.84540001</v>
      </c>
    </row>
    <row r="84" spans="1:22" ht="24.9" customHeight="1" x14ac:dyDescent="0.3">
      <c r="A84" s="153"/>
      <c r="B84" s="148"/>
      <c r="C84" s="75">
        <v>5</v>
      </c>
      <c r="D84" s="76" t="s">
        <v>133</v>
      </c>
      <c r="E84" s="76">
        <v>113591949.45909999</v>
      </c>
      <c r="F84" s="76"/>
      <c r="G84" s="76">
        <v>0</v>
      </c>
      <c r="H84" s="76">
        <v>4828888.5003000004</v>
      </c>
      <c r="I84" s="76">
        <v>2315330.6327</v>
      </c>
      <c r="J84" s="76">
        <v>24996276.304900002</v>
      </c>
      <c r="K84" s="125">
        <f t="shared" si="5"/>
        <v>145732444.89699998</v>
      </c>
      <c r="L84" s="73"/>
      <c r="M84" s="74"/>
      <c r="N84" s="150" t="s">
        <v>831</v>
      </c>
      <c r="O84" s="151"/>
      <c r="P84" s="152"/>
      <c r="Q84" s="79">
        <f>SUM(Q63:Q83)</f>
        <v>2897263919.4583001</v>
      </c>
      <c r="R84" s="79">
        <f t="shared" ref="R84:U84" si="8">SUM(R63:R83)</f>
        <v>0</v>
      </c>
      <c r="S84" s="79">
        <f t="shared" si="8"/>
        <v>123165105.35750002</v>
      </c>
      <c r="T84" s="79">
        <f t="shared" si="8"/>
        <v>59054571.523400009</v>
      </c>
      <c r="U84" s="79">
        <f t="shared" si="8"/>
        <v>564138115.89859998</v>
      </c>
      <c r="V84" s="79">
        <f>Q84+R84+S84+T84+U84</f>
        <v>3643621712.2378001</v>
      </c>
    </row>
    <row r="85" spans="1:22" ht="24.9" customHeight="1" x14ac:dyDescent="0.3">
      <c r="A85" s="153"/>
      <c r="B85" s="148"/>
      <c r="C85" s="75">
        <v>6</v>
      </c>
      <c r="D85" s="76" t="s">
        <v>134</v>
      </c>
      <c r="E85" s="76">
        <v>130769663.4888</v>
      </c>
      <c r="F85" s="76"/>
      <c r="G85" s="76">
        <v>0</v>
      </c>
      <c r="H85" s="76">
        <v>5559127.4488000004</v>
      </c>
      <c r="I85" s="76">
        <v>2665461.8495999998</v>
      </c>
      <c r="J85" s="76">
        <v>29389475.195099998</v>
      </c>
      <c r="K85" s="125">
        <f t="shared" si="5"/>
        <v>168383727.98230001</v>
      </c>
      <c r="L85" s="73"/>
      <c r="M85" s="144">
        <v>22</v>
      </c>
      <c r="N85" s="147" t="s">
        <v>44</v>
      </c>
      <c r="O85" s="78">
        <v>1</v>
      </c>
      <c r="P85" s="76" t="s">
        <v>515</v>
      </c>
      <c r="Q85" s="76">
        <v>150140131.711</v>
      </c>
      <c r="R85" s="76">
        <v>-4284409.3099999996</v>
      </c>
      <c r="S85" s="76">
        <v>6382582.2067999998</v>
      </c>
      <c r="T85" s="76">
        <v>3060287.7034999998</v>
      </c>
      <c r="U85" s="76">
        <v>29473922.145199999</v>
      </c>
      <c r="V85" s="77">
        <f t="shared" si="6"/>
        <v>184772514.45649999</v>
      </c>
    </row>
    <row r="86" spans="1:22" ht="24.9" customHeight="1" x14ac:dyDescent="0.3">
      <c r="A86" s="153"/>
      <c r="B86" s="148"/>
      <c r="C86" s="75">
        <v>7</v>
      </c>
      <c r="D86" s="76" t="s">
        <v>135</v>
      </c>
      <c r="E86" s="76">
        <v>121193978.0367</v>
      </c>
      <c r="F86" s="76"/>
      <c r="G86" s="76">
        <v>0</v>
      </c>
      <c r="H86" s="76">
        <v>5152057.0746999998</v>
      </c>
      <c r="I86" s="76">
        <v>2470281.8393999999</v>
      </c>
      <c r="J86" s="76">
        <v>27628597.906800002</v>
      </c>
      <c r="K86" s="125">
        <f t="shared" si="5"/>
        <v>156444914.85759997</v>
      </c>
      <c r="L86" s="73"/>
      <c r="M86" s="145"/>
      <c r="N86" s="148"/>
      <c r="O86" s="78">
        <v>2</v>
      </c>
      <c r="P86" s="76" t="s">
        <v>516</v>
      </c>
      <c r="Q86" s="76">
        <v>132757757.85950001</v>
      </c>
      <c r="R86" s="76">
        <v>-4284409.3099999996</v>
      </c>
      <c r="S86" s="76">
        <v>5643642.9984999998</v>
      </c>
      <c r="T86" s="76">
        <v>2705984.9309</v>
      </c>
      <c r="U86" s="76">
        <v>24883480.171</v>
      </c>
      <c r="V86" s="77">
        <f t="shared" si="6"/>
        <v>161706456.64990002</v>
      </c>
    </row>
    <row r="87" spans="1:22" ht="24.9" customHeight="1" x14ac:dyDescent="0.3">
      <c r="A87" s="153"/>
      <c r="B87" s="148"/>
      <c r="C87" s="75">
        <v>8</v>
      </c>
      <c r="D87" s="76" t="s">
        <v>136</v>
      </c>
      <c r="E87" s="76">
        <v>108362475.1514</v>
      </c>
      <c r="F87" s="76"/>
      <c r="G87" s="76">
        <v>0</v>
      </c>
      <c r="H87" s="76">
        <v>4606579.1864</v>
      </c>
      <c r="I87" s="76">
        <v>2208738.9057999998</v>
      </c>
      <c r="J87" s="76">
        <v>24063739.509300001</v>
      </c>
      <c r="K87" s="125">
        <f t="shared" si="5"/>
        <v>139241532.7529</v>
      </c>
      <c r="L87" s="73"/>
      <c r="M87" s="145"/>
      <c r="N87" s="148"/>
      <c r="O87" s="78">
        <v>3</v>
      </c>
      <c r="P87" s="76" t="s">
        <v>517</v>
      </c>
      <c r="Q87" s="76">
        <v>167546724.1128</v>
      </c>
      <c r="R87" s="76">
        <v>-4284409.3099999996</v>
      </c>
      <c r="S87" s="76">
        <v>7122550.9658000004</v>
      </c>
      <c r="T87" s="76">
        <v>3415084.1198999998</v>
      </c>
      <c r="U87" s="76">
        <v>33218724.626699999</v>
      </c>
      <c r="V87" s="77">
        <f t="shared" si="6"/>
        <v>207018674.51519996</v>
      </c>
    </row>
    <row r="88" spans="1:22" ht="24.9" customHeight="1" x14ac:dyDescent="0.3">
      <c r="A88" s="153"/>
      <c r="B88" s="148"/>
      <c r="C88" s="75">
        <v>9</v>
      </c>
      <c r="D88" s="76" t="s">
        <v>137</v>
      </c>
      <c r="E88" s="76">
        <v>120356841.55509999</v>
      </c>
      <c r="F88" s="76"/>
      <c r="G88" s="76">
        <v>0</v>
      </c>
      <c r="H88" s="76">
        <v>5116469.7048000004</v>
      </c>
      <c r="I88" s="76">
        <v>2453218.5902</v>
      </c>
      <c r="J88" s="76">
        <v>27618310.4615</v>
      </c>
      <c r="K88" s="125">
        <f t="shared" si="5"/>
        <v>155544840.3116</v>
      </c>
      <c r="L88" s="73"/>
      <c r="M88" s="145"/>
      <c r="N88" s="148"/>
      <c r="O88" s="78">
        <v>4</v>
      </c>
      <c r="P88" s="76" t="s">
        <v>518</v>
      </c>
      <c r="Q88" s="76">
        <v>132661780.18619999</v>
      </c>
      <c r="R88" s="76">
        <v>-4284409.3099999996</v>
      </c>
      <c r="S88" s="76">
        <v>5639562.9074999997</v>
      </c>
      <c r="T88" s="76">
        <v>2704028.6298000002</v>
      </c>
      <c r="U88" s="76">
        <v>25899121.133099999</v>
      </c>
      <c r="V88" s="77">
        <f t="shared" si="6"/>
        <v>162620083.54659998</v>
      </c>
    </row>
    <row r="89" spans="1:22" ht="24.9" customHeight="1" x14ac:dyDescent="0.3">
      <c r="A89" s="153"/>
      <c r="B89" s="148"/>
      <c r="C89" s="75">
        <v>10</v>
      </c>
      <c r="D89" s="76" t="s">
        <v>138</v>
      </c>
      <c r="E89" s="76">
        <v>190408862.01710001</v>
      </c>
      <c r="F89" s="76"/>
      <c r="G89" s="76">
        <v>0</v>
      </c>
      <c r="H89" s="76">
        <v>8094439.5137</v>
      </c>
      <c r="I89" s="76">
        <v>3881080.2444000002</v>
      </c>
      <c r="J89" s="76">
        <v>43282353.892499998</v>
      </c>
      <c r="K89" s="125">
        <f t="shared" si="5"/>
        <v>245666735.66769999</v>
      </c>
      <c r="L89" s="73"/>
      <c r="M89" s="145"/>
      <c r="N89" s="148"/>
      <c r="O89" s="78">
        <v>5</v>
      </c>
      <c r="P89" s="76" t="s">
        <v>519</v>
      </c>
      <c r="Q89" s="76">
        <v>181389859.36570001</v>
      </c>
      <c r="R89" s="76">
        <v>-4284409.3099999996</v>
      </c>
      <c r="S89" s="76">
        <v>7711034.1897</v>
      </c>
      <c r="T89" s="76">
        <v>3697247.0307999998</v>
      </c>
      <c r="U89" s="76">
        <v>32814065.956799999</v>
      </c>
      <c r="V89" s="77">
        <f t="shared" si="6"/>
        <v>221327797.23299998</v>
      </c>
    </row>
    <row r="90" spans="1:22" ht="24.9" customHeight="1" x14ac:dyDescent="0.3">
      <c r="A90" s="153"/>
      <c r="B90" s="148"/>
      <c r="C90" s="75">
        <v>11</v>
      </c>
      <c r="D90" s="76" t="s">
        <v>139</v>
      </c>
      <c r="E90" s="76">
        <v>132334389.0459</v>
      </c>
      <c r="F90" s="76"/>
      <c r="G90" s="76">
        <v>0</v>
      </c>
      <c r="H90" s="76">
        <v>5625645.2372000003</v>
      </c>
      <c r="I90" s="76">
        <v>2697355.4567999998</v>
      </c>
      <c r="J90" s="76">
        <v>30460403.9914</v>
      </c>
      <c r="K90" s="125">
        <f t="shared" si="5"/>
        <v>171117793.73130003</v>
      </c>
      <c r="L90" s="73"/>
      <c r="M90" s="145"/>
      <c r="N90" s="148"/>
      <c r="O90" s="78">
        <v>6</v>
      </c>
      <c r="P90" s="76" t="s">
        <v>520</v>
      </c>
      <c r="Q90" s="76">
        <v>141031943.1749</v>
      </c>
      <c r="R90" s="76">
        <v>-4284409.3099999996</v>
      </c>
      <c r="S90" s="76">
        <v>5995385.5164000001</v>
      </c>
      <c r="T90" s="76">
        <v>2874636.625</v>
      </c>
      <c r="U90" s="76">
        <v>25217276.159499999</v>
      </c>
      <c r="V90" s="77">
        <f t="shared" si="6"/>
        <v>170834832.16580001</v>
      </c>
    </row>
    <row r="91" spans="1:22" ht="24.9" customHeight="1" x14ac:dyDescent="0.3">
      <c r="A91" s="153"/>
      <c r="B91" s="148"/>
      <c r="C91" s="75">
        <v>12</v>
      </c>
      <c r="D91" s="76" t="s">
        <v>140</v>
      </c>
      <c r="E91" s="76">
        <v>161792077.13499999</v>
      </c>
      <c r="F91" s="76"/>
      <c r="G91" s="76">
        <v>0</v>
      </c>
      <c r="H91" s="76">
        <v>6877916.1237000003</v>
      </c>
      <c r="I91" s="76">
        <v>3297787.8635</v>
      </c>
      <c r="J91" s="76">
        <v>35890048.621200003</v>
      </c>
      <c r="K91" s="125">
        <f t="shared" si="5"/>
        <v>207857829.74339998</v>
      </c>
      <c r="L91" s="73"/>
      <c r="M91" s="145"/>
      <c r="N91" s="148"/>
      <c r="O91" s="78">
        <v>7</v>
      </c>
      <c r="P91" s="76" t="s">
        <v>521</v>
      </c>
      <c r="Q91" s="76">
        <v>118338608.42460001</v>
      </c>
      <c r="R91" s="76">
        <v>-4284409.3099999996</v>
      </c>
      <c r="S91" s="76">
        <v>5030672.9313000003</v>
      </c>
      <c r="T91" s="76">
        <v>2412081.1943000001</v>
      </c>
      <c r="U91" s="76">
        <v>22440585.493700001</v>
      </c>
      <c r="V91" s="77">
        <f t="shared" si="6"/>
        <v>143937538.73390001</v>
      </c>
    </row>
    <row r="92" spans="1:22" ht="24.9" customHeight="1" x14ac:dyDescent="0.3">
      <c r="A92" s="153"/>
      <c r="B92" s="148"/>
      <c r="C92" s="75">
        <v>13</v>
      </c>
      <c r="D92" s="76" t="s">
        <v>141</v>
      </c>
      <c r="E92" s="76">
        <v>118875880.3448</v>
      </c>
      <c r="F92" s="76"/>
      <c r="G92" s="76">
        <v>0</v>
      </c>
      <c r="H92" s="76">
        <v>5053512.8086999999</v>
      </c>
      <c r="I92" s="76">
        <v>2423032.3413</v>
      </c>
      <c r="J92" s="76">
        <v>27057041.242600001</v>
      </c>
      <c r="K92" s="125">
        <f t="shared" si="5"/>
        <v>153409466.7374</v>
      </c>
      <c r="L92" s="73"/>
      <c r="M92" s="145"/>
      <c r="N92" s="148"/>
      <c r="O92" s="78">
        <v>8</v>
      </c>
      <c r="P92" s="76" t="s">
        <v>522</v>
      </c>
      <c r="Q92" s="76">
        <v>138669376.15920001</v>
      </c>
      <c r="R92" s="76">
        <v>-4284409.3099999996</v>
      </c>
      <c r="S92" s="76">
        <v>5894950.8223000001</v>
      </c>
      <c r="T92" s="76">
        <v>2826480.7143000001</v>
      </c>
      <c r="U92" s="76">
        <v>26360446.9595</v>
      </c>
      <c r="V92" s="77">
        <f t="shared" si="6"/>
        <v>169466845.34530002</v>
      </c>
    </row>
    <row r="93" spans="1:22" ht="24.9" customHeight="1" x14ac:dyDescent="0.3">
      <c r="A93" s="153"/>
      <c r="B93" s="148"/>
      <c r="C93" s="75">
        <v>14</v>
      </c>
      <c r="D93" s="76" t="s">
        <v>142</v>
      </c>
      <c r="E93" s="76">
        <v>117866142.7233</v>
      </c>
      <c r="F93" s="76"/>
      <c r="G93" s="76">
        <v>0</v>
      </c>
      <c r="H93" s="76">
        <v>5010588.0203</v>
      </c>
      <c r="I93" s="76">
        <v>2402450.9844999998</v>
      </c>
      <c r="J93" s="76">
        <v>27580264.155699998</v>
      </c>
      <c r="K93" s="125">
        <f t="shared" si="5"/>
        <v>152859445.8838</v>
      </c>
      <c r="L93" s="73"/>
      <c r="M93" s="145"/>
      <c r="N93" s="148"/>
      <c r="O93" s="78">
        <v>9</v>
      </c>
      <c r="P93" s="76" t="s">
        <v>523</v>
      </c>
      <c r="Q93" s="76">
        <v>135993595.64300001</v>
      </c>
      <c r="R93" s="76">
        <v>-4284409.3099999996</v>
      </c>
      <c r="S93" s="76">
        <v>5781201.1611000001</v>
      </c>
      <c r="T93" s="76">
        <v>2771940.6115000001</v>
      </c>
      <c r="U93" s="76">
        <v>24746007.718400002</v>
      </c>
      <c r="V93" s="77">
        <f t="shared" si="6"/>
        <v>165008335.824</v>
      </c>
    </row>
    <row r="94" spans="1:22" ht="24.9" customHeight="1" x14ac:dyDescent="0.3">
      <c r="A94" s="153"/>
      <c r="B94" s="148"/>
      <c r="C94" s="75">
        <v>15</v>
      </c>
      <c r="D94" s="76" t="s">
        <v>143</v>
      </c>
      <c r="E94" s="76">
        <v>141465180.5499</v>
      </c>
      <c r="F94" s="76"/>
      <c r="G94" s="76">
        <v>0</v>
      </c>
      <c r="H94" s="76">
        <v>6013802.7984999996</v>
      </c>
      <c r="I94" s="76">
        <v>2883467.2488000002</v>
      </c>
      <c r="J94" s="76">
        <v>31953232.9859</v>
      </c>
      <c r="K94" s="125">
        <f t="shared" si="5"/>
        <v>182315683.58310002</v>
      </c>
      <c r="L94" s="73"/>
      <c r="M94" s="145"/>
      <c r="N94" s="148"/>
      <c r="O94" s="78">
        <v>10</v>
      </c>
      <c r="P94" s="76" t="s">
        <v>524</v>
      </c>
      <c r="Q94" s="76">
        <v>143776084.46329999</v>
      </c>
      <c r="R94" s="76">
        <v>-4284409.3099999996</v>
      </c>
      <c r="S94" s="76">
        <v>6112041.2510000002</v>
      </c>
      <c r="T94" s="76">
        <v>2930570.1168999998</v>
      </c>
      <c r="U94" s="76">
        <v>26212514.646400001</v>
      </c>
      <c r="V94" s="77">
        <f t="shared" si="6"/>
        <v>174746801.16759998</v>
      </c>
    </row>
    <row r="95" spans="1:22" ht="24.9" customHeight="1" x14ac:dyDescent="0.3">
      <c r="A95" s="153"/>
      <c r="B95" s="148"/>
      <c r="C95" s="75">
        <v>16</v>
      </c>
      <c r="D95" s="76" t="s">
        <v>144</v>
      </c>
      <c r="E95" s="76">
        <v>135173983.10600001</v>
      </c>
      <c r="F95" s="76"/>
      <c r="G95" s="76">
        <v>0</v>
      </c>
      <c r="H95" s="76">
        <v>5746358.7487000003</v>
      </c>
      <c r="I95" s="76">
        <v>2755234.5507</v>
      </c>
      <c r="J95" s="76">
        <v>31276273.112</v>
      </c>
      <c r="K95" s="125">
        <f t="shared" si="5"/>
        <v>174951849.5174</v>
      </c>
      <c r="L95" s="73"/>
      <c r="M95" s="145"/>
      <c r="N95" s="148"/>
      <c r="O95" s="78">
        <v>11</v>
      </c>
      <c r="P95" s="76" t="s">
        <v>44</v>
      </c>
      <c r="Q95" s="76">
        <v>126564451.37459999</v>
      </c>
      <c r="R95" s="76">
        <v>-4284409.3099999996</v>
      </c>
      <c r="S95" s="76">
        <v>5380360.375</v>
      </c>
      <c r="T95" s="76">
        <v>2579747.5321</v>
      </c>
      <c r="U95" s="76">
        <v>24514453.993000001</v>
      </c>
      <c r="V95" s="77">
        <f t="shared" si="6"/>
        <v>154754603.96469998</v>
      </c>
    </row>
    <row r="96" spans="1:22" ht="24.9" customHeight="1" x14ac:dyDescent="0.3">
      <c r="A96" s="153"/>
      <c r="B96" s="148"/>
      <c r="C96" s="75">
        <v>17</v>
      </c>
      <c r="D96" s="76" t="s">
        <v>145</v>
      </c>
      <c r="E96" s="76">
        <v>113238460.7016</v>
      </c>
      <c r="F96" s="76"/>
      <c r="G96" s="76">
        <v>0</v>
      </c>
      <c r="H96" s="76">
        <v>4813861.3984000003</v>
      </c>
      <c r="I96" s="76">
        <v>2308125.5151999998</v>
      </c>
      <c r="J96" s="76">
        <v>25705133.006299999</v>
      </c>
      <c r="K96" s="125">
        <f t="shared" si="5"/>
        <v>146065580.62149999</v>
      </c>
      <c r="L96" s="73"/>
      <c r="M96" s="145"/>
      <c r="N96" s="148"/>
      <c r="O96" s="78">
        <v>12</v>
      </c>
      <c r="P96" s="76" t="s">
        <v>525</v>
      </c>
      <c r="Q96" s="76">
        <v>161585756.47029999</v>
      </c>
      <c r="R96" s="76">
        <v>-4284409.3099999996</v>
      </c>
      <c r="S96" s="76">
        <v>6869145.2602000004</v>
      </c>
      <c r="T96" s="76">
        <v>3293582.4550000001</v>
      </c>
      <c r="U96" s="76">
        <v>29075470.425500002</v>
      </c>
      <c r="V96" s="77">
        <f t="shared" si="6"/>
        <v>196539545.301</v>
      </c>
    </row>
    <row r="97" spans="1:22" ht="24.9" customHeight="1" x14ac:dyDescent="0.3">
      <c r="A97" s="153"/>
      <c r="B97" s="148"/>
      <c r="C97" s="75">
        <v>18</v>
      </c>
      <c r="D97" s="76" t="s">
        <v>146</v>
      </c>
      <c r="E97" s="76">
        <v>117335669.3567</v>
      </c>
      <c r="F97" s="76"/>
      <c r="G97" s="76">
        <v>0</v>
      </c>
      <c r="H97" s="76">
        <v>4988037.1551000001</v>
      </c>
      <c r="I97" s="76">
        <v>2391638.4116000002</v>
      </c>
      <c r="J97" s="76">
        <v>26378702.046399999</v>
      </c>
      <c r="K97" s="125">
        <f t="shared" si="5"/>
        <v>151094046.9698</v>
      </c>
      <c r="L97" s="73"/>
      <c r="M97" s="145"/>
      <c r="N97" s="148"/>
      <c r="O97" s="78">
        <v>13</v>
      </c>
      <c r="P97" s="76" t="s">
        <v>526</v>
      </c>
      <c r="Q97" s="76">
        <v>106656242.95460001</v>
      </c>
      <c r="R97" s="76">
        <v>-4284409.3099999996</v>
      </c>
      <c r="S97" s="76">
        <v>4534045.8328</v>
      </c>
      <c r="T97" s="76">
        <v>2173960.9863</v>
      </c>
      <c r="U97" s="76">
        <v>20384360.825100001</v>
      </c>
      <c r="V97" s="77">
        <f t="shared" si="6"/>
        <v>129464201.28880002</v>
      </c>
    </row>
    <row r="98" spans="1:22" ht="24.9" customHeight="1" x14ac:dyDescent="0.3">
      <c r="A98" s="153"/>
      <c r="B98" s="148"/>
      <c r="C98" s="75">
        <v>19</v>
      </c>
      <c r="D98" s="76" t="s">
        <v>147</v>
      </c>
      <c r="E98" s="76">
        <v>126712560.12459999</v>
      </c>
      <c r="F98" s="76"/>
      <c r="G98" s="76">
        <v>0</v>
      </c>
      <c r="H98" s="76">
        <v>5386656.6014</v>
      </c>
      <c r="I98" s="76">
        <v>2582766.4144000001</v>
      </c>
      <c r="J98" s="76">
        <v>28432915.203400001</v>
      </c>
      <c r="K98" s="125">
        <f t="shared" si="5"/>
        <v>163114898.34380001</v>
      </c>
      <c r="L98" s="73"/>
      <c r="M98" s="145"/>
      <c r="N98" s="148"/>
      <c r="O98" s="78">
        <v>14</v>
      </c>
      <c r="P98" s="76" t="s">
        <v>527</v>
      </c>
      <c r="Q98" s="76">
        <v>155062162.741</v>
      </c>
      <c r="R98" s="76">
        <v>-4284409.3099999996</v>
      </c>
      <c r="S98" s="76">
        <v>6591821.8504999997</v>
      </c>
      <c r="T98" s="76">
        <v>3160612.8522000001</v>
      </c>
      <c r="U98" s="76">
        <v>28897767.740200002</v>
      </c>
      <c r="V98" s="77">
        <f t="shared" si="6"/>
        <v>189427955.8739</v>
      </c>
    </row>
    <row r="99" spans="1:22" ht="24.9" customHeight="1" x14ac:dyDescent="0.3">
      <c r="A99" s="153"/>
      <c r="B99" s="148"/>
      <c r="C99" s="75">
        <v>20</v>
      </c>
      <c r="D99" s="76" t="s">
        <v>148</v>
      </c>
      <c r="E99" s="76">
        <v>128229906.9471</v>
      </c>
      <c r="F99" s="76"/>
      <c r="G99" s="76">
        <v>0</v>
      </c>
      <c r="H99" s="76">
        <v>5451160.2801999999</v>
      </c>
      <c r="I99" s="76">
        <v>2613694.3067000001</v>
      </c>
      <c r="J99" s="76">
        <v>29283094.965300001</v>
      </c>
      <c r="K99" s="125">
        <f t="shared" si="5"/>
        <v>165577856.4993</v>
      </c>
      <c r="L99" s="73"/>
      <c r="M99" s="145"/>
      <c r="N99" s="148"/>
      <c r="O99" s="78">
        <v>15</v>
      </c>
      <c r="P99" s="76" t="s">
        <v>528</v>
      </c>
      <c r="Q99" s="76">
        <v>103544367.211</v>
      </c>
      <c r="R99" s="76">
        <v>-4284409.3099999996</v>
      </c>
      <c r="S99" s="76">
        <v>4401757.3997999998</v>
      </c>
      <c r="T99" s="76">
        <v>2110532.0085999998</v>
      </c>
      <c r="U99" s="76">
        <v>20130622.999899998</v>
      </c>
      <c r="V99" s="77">
        <f t="shared" si="6"/>
        <v>125902870.30929999</v>
      </c>
    </row>
    <row r="100" spans="1:22" ht="24.9" customHeight="1" x14ac:dyDescent="0.3">
      <c r="A100" s="153"/>
      <c r="B100" s="149"/>
      <c r="C100" s="75">
        <v>21</v>
      </c>
      <c r="D100" s="76" t="s">
        <v>149</v>
      </c>
      <c r="E100" s="76">
        <v>123119593.8168</v>
      </c>
      <c r="F100" s="76"/>
      <c r="G100" s="76">
        <v>0</v>
      </c>
      <c r="H100" s="76">
        <v>5233916.6074000001</v>
      </c>
      <c r="I100" s="76">
        <v>2509531.4273000001</v>
      </c>
      <c r="J100" s="76">
        <v>28181418.776799999</v>
      </c>
      <c r="K100" s="125">
        <f t="shared" si="5"/>
        <v>159044460.62830001</v>
      </c>
      <c r="L100" s="73"/>
      <c r="M100" s="145"/>
      <c r="N100" s="148"/>
      <c r="O100" s="78">
        <v>16</v>
      </c>
      <c r="P100" s="76" t="s">
        <v>529</v>
      </c>
      <c r="Q100" s="76">
        <v>150115734.45359999</v>
      </c>
      <c r="R100" s="76">
        <v>-4284409.3099999996</v>
      </c>
      <c r="S100" s="76">
        <v>6381545.0590000004</v>
      </c>
      <c r="T100" s="76">
        <v>3059790.4172999999</v>
      </c>
      <c r="U100" s="76">
        <v>29347771.6296</v>
      </c>
      <c r="V100" s="77">
        <f t="shared" si="6"/>
        <v>184620432.24949998</v>
      </c>
    </row>
    <row r="101" spans="1:22" ht="24.9" customHeight="1" x14ac:dyDescent="0.3">
      <c r="A101" s="75"/>
      <c r="B101" s="150" t="s">
        <v>814</v>
      </c>
      <c r="C101" s="151"/>
      <c r="D101" s="152"/>
      <c r="E101" s="79">
        <f>SUM(E80:E100)</f>
        <v>2777332977.9345007</v>
      </c>
      <c r="F101" s="79"/>
      <c r="G101" s="79">
        <f t="shared" ref="G101:J101" si="9">SUM(G80:G100)</f>
        <v>0</v>
      </c>
      <c r="H101" s="79">
        <f t="shared" si="9"/>
        <v>118066741.01810001</v>
      </c>
      <c r="I101" s="79">
        <f t="shared" si="9"/>
        <v>56610034.000699997</v>
      </c>
      <c r="J101" s="79">
        <f t="shared" si="9"/>
        <v>629363164.86489999</v>
      </c>
      <c r="K101" s="126">
        <f t="shared" si="5"/>
        <v>3581372917.8182006</v>
      </c>
      <c r="L101" s="73"/>
      <c r="M101" s="145"/>
      <c r="N101" s="148"/>
      <c r="O101" s="78">
        <v>17</v>
      </c>
      <c r="P101" s="76" t="s">
        <v>530</v>
      </c>
      <c r="Q101" s="76">
        <v>187744046.86210001</v>
      </c>
      <c r="R101" s="76">
        <v>-4284409.3099999996</v>
      </c>
      <c r="S101" s="76">
        <v>7981155.9992000004</v>
      </c>
      <c r="T101" s="76">
        <v>3826763.6472999998</v>
      </c>
      <c r="U101" s="76">
        <v>36259383.0911</v>
      </c>
      <c r="V101" s="77">
        <f t="shared" si="6"/>
        <v>231526940.2897</v>
      </c>
    </row>
    <row r="102" spans="1:22" ht="24.9" customHeight="1" x14ac:dyDescent="0.3">
      <c r="A102" s="153">
        <v>5</v>
      </c>
      <c r="B102" s="147" t="s">
        <v>27</v>
      </c>
      <c r="C102" s="75">
        <v>1</v>
      </c>
      <c r="D102" s="76" t="s">
        <v>150</v>
      </c>
      <c r="E102" s="76">
        <v>207592945.63710001</v>
      </c>
      <c r="F102" s="76"/>
      <c r="G102" s="76">
        <v>0</v>
      </c>
      <c r="H102" s="76">
        <v>8824949.2389000002</v>
      </c>
      <c r="I102" s="76">
        <v>4231341.2918999996</v>
      </c>
      <c r="J102" s="76">
        <v>36455873.1809</v>
      </c>
      <c r="K102" s="125">
        <f t="shared" si="5"/>
        <v>257105109.34880003</v>
      </c>
      <c r="L102" s="73"/>
      <c r="M102" s="145"/>
      <c r="N102" s="148"/>
      <c r="O102" s="78">
        <v>18</v>
      </c>
      <c r="P102" s="76" t="s">
        <v>531</v>
      </c>
      <c r="Q102" s="76">
        <v>141817442.56240001</v>
      </c>
      <c r="R102" s="76">
        <v>-4284409.3099999996</v>
      </c>
      <c r="S102" s="76">
        <v>6028777.7504000003</v>
      </c>
      <c r="T102" s="76">
        <v>2890647.3616999998</v>
      </c>
      <c r="U102" s="76">
        <v>27057694.3651</v>
      </c>
      <c r="V102" s="77">
        <f t="shared" si="6"/>
        <v>173510152.72960001</v>
      </c>
    </row>
    <row r="103" spans="1:22" ht="24.9" customHeight="1" x14ac:dyDescent="0.3">
      <c r="A103" s="153"/>
      <c r="B103" s="148"/>
      <c r="C103" s="75">
        <v>2</v>
      </c>
      <c r="D103" s="76" t="s">
        <v>27</v>
      </c>
      <c r="E103" s="76">
        <v>250690345.83140001</v>
      </c>
      <c r="F103" s="76"/>
      <c r="G103" s="76">
        <v>0</v>
      </c>
      <c r="H103" s="76">
        <v>10657055.661800001</v>
      </c>
      <c r="I103" s="76">
        <v>5109790.2605999997</v>
      </c>
      <c r="J103" s="76">
        <v>45903426.1008</v>
      </c>
      <c r="K103" s="125">
        <f t="shared" si="5"/>
        <v>312360617.85460001</v>
      </c>
      <c r="L103" s="73"/>
      <c r="M103" s="145"/>
      <c r="N103" s="148"/>
      <c r="O103" s="78">
        <v>19</v>
      </c>
      <c r="P103" s="76" t="s">
        <v>532</v>
      </c>
      <c r="Q103" s="76">
        <v>134279270.27610001</v>
      </c>
      <c r="R103" s="76">
        <v>-4284409.3099999996</v>
      </c>
      <c r="S103" s="76">
        <v>5708323.7602000004</v>
      </c>
      <c r="T103" s="76">
        <v>2736997.7299000002</v>
      </c>
      <c r="U103" s="76">
        <v>24083530.728300001</v>
      </c>
      <c r="V103" s="77">
        <f t="shared" si="6"/>
        <v>162523713.18450001</v>
      </c>
    </row>
    <row r="104" spans="1:22" ht="24.9" customHeight="1" x14ac:dyDescent="0.3">
      <c r="A104" s="153"/>
      <c r="B104" s="148"/>
      <c r="C104" s="75">
        <v>3</v>
      </c>
      <c r="D104" s="76" t="s">
        <v>151</v>
      </c>
      <c r="E104" s="76">
        <v>109638536.9471</v>
      </c>
      <c r="F104" s="76"/>
      <c r="G104" s="76">
        <v>0</v>
      </c>
      <c r="H104" s="76">
        <v>4660825.6375000002</v>
      </c>
      <c r="I104" s="76">
        <v>2234748.7152999998</v>
      </c>
      <c r="J104" s="76">
        <v>22363280.113600001</v>
      </c>
      <c r="K104" s="125">
        <f t="shared" si="5"/>
        <v>138897391.41350001</v>
      </c>
      <c r="L104" s="73"/>
      <c r="M104" s="145"/>
      <c r="N104" s="148"/>
      <c r="O104" s="78">
        <v>20</v>
      </c>
      <c r="P104" s="76" t="s">
        <v>533</v>
      </c>
      <c r="Q104" s="76">
        <v>143979842.1038</v>
      </c>
      <c r="R104" s="76">
        <v>-4284409.3099999996</v>
      </c>
      <c r="S104" s="76">
        <v>6120703.1582000004</v>
      </c>
      <c r="T104" s="76">
        <v>2934723.2837</v>
      </c>
      <c r="U104" s="76">
        <v>26418091.135899998</v>
      </c>
      <c r="V104" s="77">
        <f t="shared" si="6"/>
        <v>175168950.37159997</v>
      </c>
    </row>
    <row r="105" spans="1:22" ht="24.9" customHeight="1" x14ac:dyDescent="0.3">
      <c r="A105" s="153"/>
      <c r="B105" s="148"/>
      <c r="C105" s="75">
        <v>4</v>
      </c>
      <c r="D105" s="76" t="s">
        <v>152</v>
      </c>
      <c r="E105" s="76">
        <v>129574837.2254</v>
      </c>
      <c r="F105" s="76"/>
      <c r="G105" s="76">
        <v>0</v>
      </c>
      <c r="H105" s="76">
        <v>5508334.3880000003</v>
      </c>
      <c r="I105" s="76">
        <v>2641107.8539</v>
      </c>
      <c r="J105" s="76">
        <v>26197048.881200001</v>
      </c>
      <c r="K105" s="125">
        <f t="shared" si="5"/>
        <v>163921328.34850001</v>
      </c>
      <c r="L105" s="73"/>
      <c r="M105" s="146"/>
      <c r="N105" s="149"/>
      <c r="O105" s="78">
        <v>21</v>
      </c>
      <c r="P105" s="76" t="s">
        <v>534</v>
      </c>
      <c r="Q105" s="76">
        <v>140879302.92930001</v>
      </c>
      <c r="R105" s="76">
        <v>-4284409.3099999996</v>
      </c>
      <c r="S105" s="76">
        <v>5988896.6523000002</v>
      </c>
      <c r="T105" s="76">
        <v>2871525.3777999999</v>
      </c>
      <c r="U105" s="76">
        <v>25908144.1996</v>
      </c>
      <c r="V105" s="77">
        <f t="shared" si="6"/>
        <v>171363459.84900001</v>
      </c>
    </row>
    <row r="106" spans="1:22" ht="24.9" customHeight="1" x14ac:dyDescent="0.3">
      <c r="A106" s="153"/>
      <c r="B106" s="148"/>
      <c r="C106" s="75">
        <v>5</v>
      </c>
      <c r="D106" s="76" t="s">
        <v>153</v>
      </c>
      <c r="E106" s="76">
        <v>164371017.29100001</v>
      </c>
      <c r="F106" s="76"/>
      <c r="G106" s="76">
        <v>0</v>
      </c>
      <c r="H106" s="76">
        <v>6987549.0203999998</v>
      </c>
      <c r="I106" s="76">
        <v>3350354.0811999999</v>
      </c>
      <c r="J106" s="76">
        <v>31983018.4298</v>
      </c>
      <c r="K106" s="125">
        <f t="shared" si="5"/>
        <v>206691938.8224</v>
      </c>
      <c r="L106" s="73"/>
      <c r="M106" s="74"/>
      <c r="N106" s="150" t="s">
        <v>832</v>
      </c>
      <c r="O106" s="151"/>
      <c r="P106" s="152"/>
      <c r="Q106" s="79">
        <f>SUM(Q85:Q105)</f>
        <v>2994534481.0389996</v>
      </c>
      <c r="R106" s="79">
        <f t="shared" ref="R106:U106" si="10">SUM(R85:R105)</f>
        <v>-89972595.51000002</v>
      </c>
      <c r="S106" s="79">
        <f t="shared" si="10"/>
        <v>127300158.04800001</v>
      </c>
      <c r="T106" s="79">
        <f t="shared" si="10"/>
        <v>61037225.328799993</v>
      </c>
      <c r="U106" s="79">
        <f t="shared" si="10"/>
        <v>563343436.14359987</v>
      </c>
      <c r="V106" s="79">
        <f>Q106+R106+S106+T106+U106</f>
        <v>3656242705.0493994</v>
      </c>
    </row>
    <row r="107" spans="1:22" ht="24.9" customHeight="1" x14ac:dyDescent="0.3">
      <c r="A107" s="153"/>
      <c r="B107" s="148"/>
      <c r="C107" s="75">
        <v>6</v>
      </c>
      <c r="D107" s="76" t="s">
        <v>154</v>
      </c>
      <c r="E107" s="76">
        <v>108843982.98289999</v>
      </c>
      <c r="F107" s="76"/>
      <c r="G107" s="76">
        <v>0</v>
      </c>
      <c r="H107" s="76">
        <v>4627048.4857999999</v>
      </c>
      <c r="I107" s="76">
        <v>2218553.4202999999</v>
      </c>
      <c r="J107" s="76">
        <v>22692478.361200001</v>
      </c>
      <c r="K107" s="125">
        <f t="shared" si="5"/>
        <v>138382063.2502</v>
      </c>
      <c r="L107" s="73"/>
      <c r="M107" s="144">
        <v>23</v>
      </c>
      <c r="N107" s="147" t="s">
        <v>45</v>
      </c>
      <c r="O107" s="78">
        <v>1</v>
      </c>
      <c r="P107" s="76" t="s">
        <v>535</v>
      </c>
      <c r="Q107" s="76">
        <v>121670762.9263</v>
      </c>
      <c r="R107" s="76">
        <v>0</v>
      </c>
      <c r="S107" s="76">
        <v>5172325.5980000002</v>
      </c>
      <c r="T107" s="76">
        <v>2480000.0866999999</v>
      </c>
      <c r="U107" s="76">
        <v>24958598.659200002</v>
      </c>
      <c r="V107" s="77">
        <f t="shared" si="6"/>
        <v>154281687.27020001</v>
      </c>
    </row>
    <row r="108" spans="1:22" ht="24.9" customHeight="1" x14ac:dyDescent="0.3">
      <c r="A108" s="153"/>
      <c r="B108" s="148"/>
      <c r="C108" s="75">
        <v>7</v>
      </c>
      <c r="D108" s="76" t="s">
        <v>155</v>
      </c>
      <c r="E108" s="76">
        <v>173646634.09599999</v>
      </c>
      <c r="F108" s="76"/>
      <c r="G108" s="76">
        <v>0</v>
      </c>
      <c r="H108" s="76">
        <v>7381863.2260999996</v>
      </c>
      <c r="I108" s="76">
        <v>3539417.8294000002</v>
      </c>
      <c r="J108" s="76">
        <v>33982518.470200002</v>
      </c>
      <c r="K108" s="125">
        <f t="shared" si="5"/>
        <v>218550433.62169999</v>
      </c>
      <c r="L108" s="73"/>
      <c r="M108" s="145"/>
      <c r="N108" s="148"/>
      <c r="O108" s="78">
        <v>2</v>
      </c>
      <c r="P108" s="76" t="s">
        <v>536</v>
      </c>
      <c r="Q108" s="76">
        <v>200080516.20179999</v>
      </c>
      <c r="R108" s="76">
        <v>0</v>
      </c>
      <c r="S108" s="76">
        <v>8505589.5987</v>
      </c>
      <c r="T108" s="76">
        <v>4078216.3733999999</v>
      </c>
      <c r="U108" s="76">
        <v>29730134.152600002</v>
      </c>
      <c r="V108" s="77">
        <f t="shared" si="6"/>
        <v>242394456.32649997</v>
      </c>
    </row>
    <row r="109" spans="1:22" ht="24.9" customHeight="1" x14ac:dyDescent="0.3">
      <c r="A109" s="153"/>
      <c r="B109" s="148"/>
      <c r="C109" s="75">
        <v>8</v>
      </c>
      <c r="D109" s="76" t="s">
        <v>156</v>
      </c>
      <c r="E109" s="76">
        <v>175291216.33840001</v>
      </c>
      <c r="F109" s="76"/>
      <c r="G109" s="76">
        <v>0</v>
      </c>
      <c r="H109" s="76">
        <v>7451775.7887000004</v>
      </c>
      <c r="I109" s="76">
        <v>3572939.1455000001</v>
      </c>
      <c r="J109" s="76">
        <v>31918132.811500002</v>
      </c>
      <c r="K109" s="125">
        <f t="shared" si="5"/>
        <v>218234064.08410004</v>
      </c>
      <c r="L109" s="73"/>
      <c r="M109" s="145"/>
      <c r="N109" s="148"/>
      <c r="O109" s="78">
        <v>3</v>
      </c>
      <c r="P109" s="76" t="s">
        <v>537</v>
      </c>
      <c r="Q109" s="76">
        <v>153349156.44330001</v>
      </c>
      <c r="R109" s="76">
        <v>0</v>
      </c>
      <c r="S109" s="76">
        <v>6519000.5241999999</v>
      </c>
      <c r="T109" s="76">
        <v>3125696.8571000001</v>
      </c>
      <c r="U109" s="76">
        <v>29270934.781500001</v>
      </c>
      <c r="V109" s="77">
        <f t="shared" si="6"/>
        <v>192264788.60610002</v>
      </c>
    </row>
    <row r="110" spans="1:22" ht="24.9" customHeight="1" x14ac:dyDescent="0.3">
      <c r="A110" s="153"/>
      <c r="B110" s="148"/>
      <c r="C110" s="75">
        <v>9</v>
      </c>
      <c r="D110" s="76" t="s">
        <v>157</v>
      </c>
      <c r="E110" s="76">
        <v>123297968.752</v>
      </c>
      <c r="F110" s="76"/>
      <c r="G110" s="76">
        <v>0</v>
      </c>
      <c r="H110" s="76">
        <v>5241499.4746000003</v>
      </c>
      <c r="I110" s="76">
        <v>2513167.2215</v>
      </c>
      <c r="J110" s="76">
        <v>26544580.6206</v>
      </c>
      <c r="K110" s="125">
        <f t="shared" si="5"/>
        <v>157597216.06870002</v>
      </c>
      <c r="L110" s="73"/>
      <c r="M110" s="145"/>
      <c r="N110" s="148"/>
      <c r="O110" s="78">
        <v>4</v>
      </c>
      <c r="P110" s="76" t="s">
        <v>35</v>
      </c>
      <c r="Q110" s="76">
        <v>93386224.817499995</v>
      </c>
      <c r="R110" s="76">
        <v>0</v>
      </c>
      <c r="S110" s="76">
        <v>3969926.2954000002</v>
      </c>
      <c r="T110" s="76">
        <v>1903479.8507000001</v>
      </c>
      <c r="U110" s="76">
        <v>20844482.640900001</v>
      </c>
      <c r="V110" s="77">
        <f t="shared" si="6"/>
        <v>120104113.6045</v>
      </c>
    </row>
    <row r="111" spans="1:22" ht="24.9" customHeight="1" x14ac:dyDescent="0.3">
      <c r="A111" s="153"/>
      <c r="B111" s="148"/>
      <c r="C111" s="75">
        <v>10</v>
      </c>
      <c r="D111" s="76" t="s">
        <v>158</v>
      </c>
      <c r="E111" s="76">
        <v>141212158.3673</v>
      </c>
      <c r="F111" s="76"/>
      <c r="G111" s="76">
        <v>0</v>
      </c>
      <c r="H111" s="76">
        <v>6003046.6145000001</v>
      </c>
      <c r="I111" s="76">
        <v>2878309.929</v>
      </c>
      <c r="J111" s="76">
        <v>30741570.918299999</v>
      </c>
      <c r="K111" s="125">
        <f t="shared" si="5"/>
        <v>180835085.82909998</v>
      </c>
      <c r="L111" s="73"/>
      <c r="M111" s="145"/>
      <c r="N111" s="148"/>
      <c r="O111" s="78">
        <v>5</v>
      </c>
      <c r="P111" s="76" t="s">
        <v>538</v>
      </c>
      <c r="Q111" s="76">
        <v>162034845.67030001</v>
      </c>
      <c r="R111" s="76">
        <v>0</v>
      </c>
      <c r="S111" s="76">
        <v>6888236.4166000001</v>
      </c>
      <c r="T111" s="76">
        <v>3302736.1845</v>
      </c>
      <c r="U111" s="76">
        <v>29533753.145</v>
      </c>
      <c r="V111" s="77">
        <f t="shared" si="6"/>
        <v>201759571.41640002</v>
      </c>
    </row>
    <row r="112" spans="1:22" ht="24.9" customHeight="1" x14ac:dyDescent="0.3">
      <c r="A112" s="153"/>
      <c r="B112" s="148"/>
      <c r="C112" s="75">
        <v>11</v>
      </c>
      <c r="D112" s="76" t="s">
        <v>159</v>
      </c>
      <c r="E112" s="76">
        <v>109265503.1312</v>
      </c>
      <c r="F112" s="76"/>
      <c r="G112" s="76">
        <v>0</v>
      </c>
      <c r="H112" s="76">
        <v>4644967.6589000002</v>
      </c>
      <c r="I112" s="76">
        <v>2227145.2132000001</v>
      </c>
      <c r="J112" s="76">
        <v>24298239.366300002</v>
      </c>
      <c r="K112" s="125">
        <f t="shared" si="5"/>
        <v>140435855.3696</v>
      </c>
      <c r="L112" s="73"/>
      <c r="M112" s="145"/>
      <c r="N112" s="148"/>
      <c r="O112" s="78">
        <v>6</v>
      </c>
      <c r="P112" s="76" t="s">
        <v>539</v>
      </c>
      <c r="Q112" s="76">
        <v>139266889.06670001</v>
      </c>
      <c r="R112" s="76">
        <v>0</v>
      </c>
      <c r="S112" s="76">
        <v>5920351.5943</v>
      </c>
      <c r="T112" s="76">
        <v>2838659.7458000001</v>
      </c>
      <c r="U112" s="76">
        <v>29434212.054699998</v>
      </c>
      <c r="V112" s="77">
        <f t="shared" si="6"/>
        <v>177460112.46149999</v>
      </c>
    </row>
    <row r="113" spans="1:22" ht="24.9" customHeight="1" x14ac:dyDescent="0.3">
      <c r="A113" s="153"/>
      <c r="B113" s="148"/>
      <c r="C113" s="75">
        <v>12</v>
      </c>
      <c r="D113" s="76" t="s">
        <v>160</v>
      </c>
      <c r="E113" s="76">
        <v>169209017.5492</v>
      </c>
      <c r="F113" s="76"/>
      <c r="G113" s="76">
        <v>0</v>
      </c>
      <c r="H113" s="76">
        <v>7193216.4460000005</v>
      </c>
      <c r="I113" s="76">
        <v>3448966.4410999999</v>
      </c>
      <c r="J113" s="76">
        <v>34533212.8851</v>
      </c>
      <c r="K113" s="125">
        <f t="shared" si="5"/>
        <v>214384413.32140002</v>
      </c>
      <c r="L113" s="73"/>
      <c r="M113" s="145"/>
      <c r="N113" s="148"/>
      <c r="O113" s="78">
        <v>7</v>
      </c>
      <c r="P113" s="76" t="s">
        <v>540</v>
      </c>
      <c r="Q113" s="76">
        <v>140767798.79170001</v>
      </c>
      <c r="R113" s="76">
        <v>0</v>
      </c>
      <c r="S113" s="76">
        <v>5984156.5184000004</v>
      </c>
      <c r="T113" s="76">
        <v>2869252.6028</v>
      </c>
      <c r="U113" s="76">
        <v>29685995.840100002</v>
      </c>
      <c r="V113" s="77">
        <f t="shared" si="6"/>
        <v>179307203.75300002</v>
      </c>
    </row>
    <row r="114" spans="1:22" ht="24.9" customHeight="1" x14ac:dyDescent="0.3">
      <c r="A114" s="153"/>
      <c r="B114" s="148"/>
      <c r="C114" s="75">
        <v>13</v>
      </c>
      <c r="D114" s="76" t="s">
        <v>161</v>
      </c>
      <c r="E114" s="76">
        <v>139166341.67590001</v>
      </c>
      <c r="F114" s="76"/>
      <c r="G114" s="76">
        <v>0</v>
      </c>
      <c r="H114" s="76">
        <v>5916077.2408999996</v>
      </c>
      <c r="I114" s="76">
        <v>2836610.3007999999</v>
      </c>
      <c r="J114" s="76">
        <v>26007162.182500001</v>
      </c>
      <c r="K114" s="125">
        <f t="shared" si="5"/>
        <v>173926191.40010002</v>
      </c>
      <c r="L114" s="73"/>
      <c r="M114" s="145"/>
      <c r="N114" s="148"/>
      <c r="O114" s="78">
        <v>8</v>
      </c>
      <c r="P114" s="76" t="s">
        <v>541</v>
      </c>
      <c r="Q114" s="76">
        <v>165996118.7622</v>
      </c>
      <c r="R114" s="76">
        <v>0</v>
      </c>
      <c r="S114" s="76">
        <v>7056633.4391999999</v>
      </c>
      <c r="T114" s="76">
        <v>3383478.3232</v>
      </c>
      <c r="U114" s="76">
        <v>38650153.777500004</v>
      </c>
      <c r="V114" s="77">
        <f t="shared" si="6"/>
        <v>215086384.3021</v>
      </c>
    </row>
    <row r="115" spans="1:22" ht="24.9" customHeight="1" x14ac:dyDescent="0.3">
      <c r="A115" s="153"/>
      <c r="B115" s="148"/>
      <c r="C115" s="75">
        <v>14</v>
      </c>
      <c r="D115" s="76" t="s">
        <v>162</v>
      </c>
      <c r="E115" s="76">
        <v>162502528.24110001</v>
      </c>
      <c r="F115" s="76"/>
      <c r="G115" s="76">
        <v>0</v>
      </c>
      <c r="H115" s="76">
        <v>6908117.9927000003</v>
      </c>
      <c r="I115" s="76">
        <v>3312268.9004000002</v>
      </c>
      <c r="J115" s="76">
        <v>32666357.669300001</v>
      </c>
      <c r="K115" s="125">
        <f t="shared" si="5"/>
        <v>205389272.80350003</v>
      </c>
      <c r="L115" s="73"/>
      <c r="M115" s="145"/>
      <c r="N115" s="148"/>
      <c r="O115" s="78">
        <v>9</v>
      </c>
      <c r="P115" s="76" t="s">
        <v>542</v>
      </c>
      <c r="Q115" s="76">
        <v>120004310.97830001</v>
      </c>
      <c r="R115" s="76">
        <v>0</v>
      </c>
      <c r="S115" s="76">
        <v>5101483.3360000001</v>
      </c>
      <c r="T115" s="76">
        <v>2446033.0030999999</v>
      </c>
      <c r="U115" s="76">
        <v>26233034.9615</v>
      </c>
      <c r="V115" s="77">
        <f t="shared" si="6"/>
        <v>153784862.2789</v>
      </c>
    </row>
    <row r="116" spans="1:22" ht="24.9" customHeight="1" x14ac:dyDescent="0.3">
      <c r="A116" s="153"/>
      <c r="B116" s="148"/>
      <c r="C116" s="75">
        <v>15</v>
      </c>
      <c r="D116" s="76" t="s">
        <v>163</v>
      </c>
      <c r="E116" s="76">
        <v>208243395.69679999</v>
      </c>
      <c r="F116" s="76"/>
      <c r="G116" s="76">
        <v>0</v>
      </c>
      <c r="H116" s="76">
        <v>8852600.4134</v>
      </c>
      <c r="I116" s="76">
        <v>4244599.3349000001</v>
      </c>
      <c r="J116" s="76">
        <v>39775901.876000002</v>
      </c>
      <c r="K116" s="125">
        <f t="shared" si="5"/>
        <v>261116497.3211</v>
      </c>
      <c r="L116" s="73"/>
      <c r="M116" s="145"/>
      <c r="N116" s="148"/>
      <c r="O116" s="78">
        <v>10</v>
      </c>
      <c r="P116" s="76" t="s">
        <v>543</v>
      </c>
      <c r="Q116" s="76">
        <v>159584982.88499999</v>
      </c>
      <c r="R116" s="76">
        <v>0</v>
      </c>
      <c r="S116" s="76">
        <v>6784090.7066000002</v>
      </c>
      <c r="T116" s="76">
        <v>3252800.9349000002</v>
      </c>
      <c r="U116" s="76">
        <v>24828080.289700001</v>
      </c>
      <c r="V116" s="77">
        <f t="shared" si="6"/>
        <v>194449954.81619999</v>
      </c>
    </row>
    <row r="117" spans="1:22" ht="24.9" customHeight="1" x14ac:dyDescent="0.3">
      <c r="A117" s="153"/>
      <c r="B117" s="148"/>
      <c r="C117" s="75">
        <v>16</v>
      </c>
      <c r="D117" s="76" t="s">
        <v>164</v>
      </c>
      <c r="E117" s="76">
        <v>156115938.30809999</v>
      </c>
      <c r="F117" s="76"/>
      <c r="G117" s="76">
        <v>0</v>
      </c>
      <c r="H117" s="76">
        <v>6636618.7286</v>
      </c>
      <c r="I117" s="76">
        <v>3182091.8291000002</v>
      </c>
      <c r="J117" s="76">
        <v>30972492.454399999</v>
      </c>
      <c r="K117" s="125">
        <f t="shared" si="5"/>
        <v>196907141.3202</v>
      </c>
      <c r="L117" s="73"/>
      <c r="M117" s="145"/>
      <c r="N117" s="148"/>
      <c r="O117" s="78">
        <v>11</v>
      </c>
      <c r="P117" s="76" t="s">
        <v>544</v>
      </c>
      <c r="Q117" s="76">
        <v>126507700.3732</v>
      </c>
      <c r="R117" s="76">
        <v>0</v>
      </c>
      <c r="S117" s="76">
        <v>5377947.8426000001</v>
      </c>
      <c r="T117" s="76">
        <v>2578590.7834999999</v>
      </c>
      <c r="U117" s="76">
        <v>23944624.3781</v>
      </c>
      <c r="V117" s="77">
        <f t="shared" si="6"/>
        <v>158408863.37740001</v>
      </c>
    </row>
    <row r="118" spans="1:22" ht="24.9" customHeight="1" x14ac:dyDescent="0.3">
      <c r="A118" s="153"/>
      <c r="B118" s="148"/>
      <c r="C118" s="75">
        <v>17</v>
      </c>
      <c r="D118" s="76" t="s">
        <v>165</v>
      </c>
      <c r="E118" s="76">
        <v>153551995.77720001</v>
      </c>
      <c r="F118" s="76"/>
      <c r="G118" s="76">
        <v>0</v>
      </c>
      <c r="H118" s="76">
        <v>6527623.3935000002</v>
      </c>
      <c r="I118" s="76">
        <v>3129831.3061000002</v>
      </c>
      <c r="J118" s="76">
        <v>30166393.533300001</v>
      </c>
      <c r="K118" s="125">
        <f t="shared" si="5"/>
        <v>193375844.01010004</v>
      </c>
      <c r="L118" s="73"/>
      <c r="M118" s="145"/>
      <c r="N118" s="148"/>
      <c r="O118" s="78">
        <v>12</v>
      </c>
      <c r="P118" s="76" t="s">
        <v>545</v>
      </c>
      <c r="Q118" s="76">
        <v>112368292.35330001</v>
      </c>
      <c r="R118" s="76">
        <v>0</v>
      </c>
      <c r="S118" s="76">
        <v>4776869.8162000002</v>
      </c>
      <c r="T118" s="76">
        <v>2290388.9815000002</v>
      </c>
      <c r="U118" s="76">
        <v>22845879.249400001</v>
      </c>
      <c r="V118" s="77">
        <f t="shared" si="6"/>
        <v>142281430.40040001</v>
      </c>
    </row>
    <row r="119" spans="1:22" ht="24.9" customHeight="1" x14ac:dyDescent="0.3">
      <c r="A119" s="153"/>
      <c r="B119" s="148"/>
      <c r="C119" s="75">
        <v>18</v>
      </c>
      <c r="D119" s="76" t="s">
        <v>166</v>
      </c>
      <c r="E119" s="76">
        <v>215941663.91870001</v>
      </c>
      <c r="F119" s="76"/>
      <c r="G119" s="76">
        <v>0</v>
      </c>
      <c r="H119" s="76">
        <v>9179860.2153999992</v>
      </c>
      <c r="I119" s="76">
        <v>4401512.1823000005</v>
      </c>
      <c r="J119" s="76">
        <v>37661630.728699997</v>
      </c>
      <c r="K119" s="125">
        <f t="shared" si="5"/>
        <v>267184667.04510003</v>
      </c>
      <c r="L119" s="73"/>
      <c r="M119" s="145"/>
      <c r="N119" s="148"/>
      <c r="O119" s="78">
        <v>13</v>
      </c>
      <c r="P119" s="76" t="s">
        <v>546</v>
      </c>
      <c r="Q119" s="76">
        <v>94020441.777400002</v>
      </c>
      <c r="R119" s="76">
        <v>0</v>
      </c>
      <c r="S119" s="76">
        <v>3996887.3873000001</v>
      </c>
      <c r="T119" s="76">
        <v>1916407.0164000001</v>
      </c>
      <c r="U119" s="76">
        <v>21003621.9474</v>
      </c>
      <c r="V119" s="77">
        <f t="shared" si="6"/>
        <v>120937358.1285</v>
      </c>
    </row>
    <row r="120" spans="1:22" ht="24.9" customHeight="1" x14ac:dyDescent="0.3">
      <c r="A120" s="153"/>
      <c r="B120" s="148"/>
      <c r="C120" s="75">
        <v>19</v>
      </c>
      <c r="D120" s="76" t="s">
        <v>167</v>
      </c>
      <c r="E120" s="76">
        <v>120184058.223</v>
      </c>
      <c r="F120" s="76"/>
      <c r="G120" s="76">
        <v>0</v>
      </c>
      <c r="H120" s="76">
        <v>5109124.5411999999</v>
      </c>
      <c r="I120" s="76">
        <v>2449696.7689</v>
      </c>
      <c r="J120" s="76">
        <v>24116456.185899999</v>
      </c>
      <c r="K120" s="125">
        <f t="shared" si="5"/>
        <v>151859335.71900001</v>
      </c>
      <c r="L120" s="73"/>
      <c r="M120" s="145"/>
      <c r="N120" s="148"/>
      <c r="O120" s="78">
        <v>14</v>
      </c>
      <c r="P120" s="76" t="s">
        <v>547</v>
      </c>
      <c r="Q120" s="76">
        <v>93621749.862200007</v>
      </c>
      <c r="R120" s="76">
        <v>0</v>
      </c>
      <c r="S120" s="76">
        <v>3979938.6614999999</v>
      </c>
      <c r="T120" s="76">
        <v>1908280.5285</v>
      </c>
      <c r="U120" s="76">
        <v>21125404.609200001</v>
      </c>
      <c r="V120" s="77">
        <f t="shared" si="6"/>
        <v>120635373.66140002</v>
      </c>
    </row>
    <row r="121" spans="1:22" ht="24.9" customHeight="1" x14ac:dyDescent="0.3">
      <c r="A121" s="153"/>
      <c r="B121" s="149"/>
      <c r="C121" s="75">
        <v>20</v>
      </c>
      <c r="D121" s="76" t="s">
        <v>168</v>
      </c>
      <c r="E121" s="76">
        <v>134482443.5307</v>
      </c>
      <c r="F121" s="76"/>
      <c r="G121" s="76">
        <v>0</v>
      </c>
      <c r="H121" s="76">
        <v>5716960.8245999999</v>
      </c>
      <c r="I121" s="76">
        <v>2741138.9852</v>
      </c>
      <c r="J121" s="76">
        <v>28526666.717399999</v>
      </c>
      <c r="K121" s="125">
        <f t="shared" si="5"/>
        <v>171467210.05790001</v>
      </c>
      <c r="L121" s="73"/>
      <c r="M121" s="145"/>
      <c r="N121" s="148"/>
      <c r="O121" s="78">
        <v>15</v>
      </c>
      <c r="P121" s="76" t="s">
        <v>548</v>
      </c>
      <c r="Q121" s="76">
        <v>106900463.7515</v>
      </c>
      <c r="R121" s="76">
        <v>0</v>
      </c>
      <c r="S121" s="76">
        <v>4544427.8624999998</v>
      </c>
      <c r="T121" s="76">
        <v>2178938.9086000002</v>
      </c>
      <c r="U121" s="76">
        <v>23109042.443500001</v>
      </c>
      <c r="V121" s="77">
        <f t="shared" si="6"/>
        <v>136732872.96610001</v>
      </c>
    </row>
    <row r="122" spans="1:22" ht="24.9" customHeight="1" x14ac:dyDescent="0.3">
      <c r="A122" s="75"/>
      <c r="B122" s="150" t="s">
        <v>815</v>
      </c>
      <c r="C122" s="151"/>
      <c r="D122" s="152"/>
      <c r="E122" s="79">
        <f>SUM(E102:E121)</f>
        <v>3152822529.5205007</v>
      </c>
      <c r="F122" s="79"/>
      <c r="G122" s="79">
        <f t="shared" ref="G122:J122" si="11">SUM(G102:G121)</f>
        <v>0</v>
      </c>
      <c r="H122" s="79">
        <f t="shared" si="11"/>
        <v>134029114.99149996</v>
      </c>
      <c r="I122" s="79">
        <f t="shared" si="11"/>
        <v>64263591.010600008</v>
      </c>
      <c r="J122" s="79">
        <f t="shared" si="11"/>
        <v>617506441.48699987</v>
      </c>
      <c r="K122" s="126">
        <f t="shared" si="5"/>
        <v>3968621677.0096006</v>
      </c>
      <c r="L122" s="73"/>
      <c r="M122" s="146"/>
      <c r="N122" s="149"/>
      <c r="O122" s="78">
        <v>16</v>
      </c>
      <c r="P122" s="76" t="s">
        <v>549</v>
      </c>
      <c r="Q122" s="76">
        <v>129386552.9497</v>
      </c>
      <c r="R122" s="76">
        <v>0</v>
      </c>
      <c r="S122" s="76">
        <v>5500330.2664000001</v>
      </c>
      <c r="T122" s="76">
        <v>2637270.0789000001</v>
      </c>
      <c r="U122" s="76">
        <v>24147212.335999999</v>
      </c>
      <c r="V122" s="77">
        <f t="shared" si="6"/>
        <v>161671365.63100001</v>
      </c>
    </row>
    <row r="123" spans="1:22" ht="24.9" customHeight="1" x14ac:dyDescent="0.3">
      <c r="A123" s="153">
        <v>6</v>
      </c>
      <c r="B123" s="147" t="s">
        <v>28</v>
      </c>
      <c r="C123" s="75">
        <v>1</v>
      </c>
      <c r="D123" s="76" t="s">
        <v>169</v>
      </c>
      <c r="E123" s="76">
        <v>152714800.63780001</v>
      </c>
      <c r="F123" s="76"/>
      <c r="G123" s="76">
        <v>0</v>
      </c>
      <c r="H123" s="76">
        <v>6492033.5299000004</v>
      </c>
      <c r="I123" s="76">
        <v>3112766.8613</v>
      </c>
      <c r="J123" s="76">
        <v>30169501.261700001</v>
      </c>
      <c r="K123" s="125">
        <f t="shared" si="5"/>
        <v>192489102.29070002</v>
      </c>
      <c r="L123" s="73"/>
      <c r="M123" s="74"/>
      <c r="N123" s="150" t="s">
        <v>833</v>
      </c>
      <c r="O123" s="151"/>
      <c r="P123" s="152"/>
      <c r="Q123" s="79">
        <f>SUM(Q107:Q122)</f>
        <v>2118946807.6104002</v>
      </c>
      <c r="R123" s="79">
        <f t="shared" ref="R123:U123" si="12">SUM(R107:R122)</f>
        <v>0</v>
      </c>
      <c r="S123" s="79">
        <f t="shared" si="12"/>
        <v>90078195.863900006</v>
      </c>
      <c r="T123" s="79">
        <f t="shared" si="12"/>
        <v>43190230.259600006</v>
      </c>
      <c r="U123" s="79">
        <f t="shared" si="12"/>
        <v>419345165.26629996</v>
      </c>
      <c r="V123" s="79">
        <f>Q123+R123+S123+T123+U123</f>
        <v>2671560399.0002003</v>
      </c>
    </row>
    <row r="124" spans="1:22" ht="24.9" customHeight="1" x14ac:dyDescent="0.3">
      <c r="A124" s="153"/>
      <c r="B124" s="148"/>
      <c r="C124" s="75">
        <v>2</v>
      </c>
      <c r="D124" s="76" t="s">
        <v>170</v>
      </c>
      <c r="E124" s="76">
        <v>175317382.91569999</v>
      </c>
      <c r="F124" s="76"/>
      <c r="G124" s="76">
        <v>0</v>
      </c>
      <c r="H124" s="76">
        <v>7452888.1518000001</v>
      </c>
      <c r="I124" s="76">
        <v>3573472.4956</v>
      </c>
      <c r="J124" s="76">
        <v>35066555.0814</v>
      </c>
      <c r="K124" s="125">
        <f t="shared" si="5"/>
        <v>221410298.64449999</v>
      </c>
      <c r="L124" s="73"/>
      <c r="M124" s="144">
        <v>24</v>
      </c>
      <c r="N124" s="147" t="s">
        <v>46</v>
      </c>
      <c r="O124" s="78">
        <v>1</v>
      </c>
      <c r="P124" s="76" t="s">
        <v>550</v>
      </c>
      <c r="Q124" s="76">
        <v>181569750.72780001</v>
      </c>
      <c r="R124" s="76">
        <v>0</v>
      </c>
      <c r="S124" s="76">
        <v>7718681.5214999998</v>
      </c>
      <c r="T124" s="76">
        <v>3700913.7341</v>
      </c>
      <c r="U124" s="76">
        <v>215444679.49790001</v>
      </c>
      <c r="V124" s="77">
        <f t="shared" si="6"/>
        <v>408434025.4813</v>
      </c>
    </row>
    <row r="125" spans="1:22" ht="24.9" customHeight="1" x14ac:dyDescent="0.3">
      <c r="A125" s="153"/>
      <c r="B125" s="148"/>
      <c r="C125" s="75">
        <v>3</v>
      </c>
      <c r="D125" s="76" t="s">
        <v>171</v>
      </c>
      <c r="E125" s="76">
        <v>116673904.55239999</v>
      </c>
      <c r="F125" s="76"/>
      <c r="G125" s="76">
        <v>0</v>
      </c>
      <c r="H125" s="76">
        <v>4959904.9813999999</v>
      </c>
      <c r="I125" s="76">
        <v>2378149.7415999998</v>
      </c>
      <c r="J125" s="76">
        <v>23976516.701000001</v>
      </c>
      <c r="K125" s="125">
        <f t="shared" si="5"/>
        <v>147988475.97639999</v>
      </c>
      <c r="L125" s="73"/>
      <c r="M125" s="145"/>
      <c r="N125" s="148"/>
      <c r="O125" s="78">
        <v>2</v>
      </c>
      <c r="P125" s="76" t="s">
        <v>551</v>
      </c>
      <c r="Q125" s="76">
        <v>233383916.67879999</v>
      </c>
      <c r="R125" s="76">
        <v>0</v>
      </c>
      <c r="S125" s="76">
        <v>9921344.9260000009</v>
      </c>
      <c r="T125" s="76">
        <v>4757035.4593000002</v>
      </c>
      <c r="U125" s="76">
        <v>228327894.29629999</v>
      </c>
      <c r="V125" s="77">
        <f t="shared" si="6"/>
        <v>476390191.36039996</v>
      </c>
    </row>
    <row r="126" spans="1:22" ht="24.9" customHeight="1" x14ac:dyDescent="0.3">
      <c r="A126" s="153"/>
      <c r="B126" s="148"/>
      <c r="C126" s="75">
        <v>4</v>
      </c>
      <c r="D126" s="76" t="s">
        <v>172</v>
      </c>
      <c r="E126" s="76">
        <v>143864195.32780001</v>
      </c>
      <c r="F126" s="76"/>
      <c r="G126" s="76">
        <v>0</v>
      </c>
      <c r="H126" s="76">
        <v>6115786.9173999997</v>
      </c>
      <c r="I126" s="76">
        <v>2932366.0698000002</v>
      </c>
      <c r="J126" s="76">
        <v>27059244.494600002</v>
      </c>
      <c r="K126" s="125">
        <f t="shared" si="5"/>
        <v>179971592.8096</v>
      </c>
      <c r="L126" s="73"/>
      <c r="M126" s="145"/>
      <c r="N126" s="148"/>
      <c r="O126" s="78">
        <v>3</v>
      </c>
      <c r="P126" s="76" t="s">
        <v>552</v>
      </c>
      <c r="Q126" s="76">
        <v>376376070.95740002</v>
      </c>
      <c r="R126" s="76">
        <v>0</v>
      </c>
      <c r="S126" s="76">
        <v>16000060.6511</v>
      </c>
      <c r="T126" s="76">
        <v>7671626.8244000003</v>
      </c>
      <c r="U126" s="76">
        <v>262443648.93040001</v>
      </c>
      <c r="V126" s="77">
        <f t="shared" si="6"/>
        <v>662491407.36330009</v>
      </c>
    </row>
    <row r="127" spans="1:22" ht="24.9" customHeight="1" x14ac:dyDescent="0.3">
      <c r="A127" s="153"/>
      <c r="B127" s="148"/>
      <c r="C127" s="75">
        <v>5</v>
      </c>
      <c r="D127" s="76" t="s">
        <v>173</v>
      </c>
      <c r="E127" s="76">
        <v>151188726.61899999</v>
      </c>
      <c r="F127" s="76"/>
      <c r="G127" s="76">
        <v>0</v>
      </c>
      <c r="H127" s="76">
        <v>6427158.8508000001</v>
      </c>
      <c r="I127" s="76">
        <v>3081661.0836</v>
      </c>
      <c r="J127" s="76">
        <v>29875073.4296</v>
      </c>
      <c r="K127" s="125">
        <f t="shared" si="5"/>
        <v>190572619.98300001</v>
      </c>
      <c r="L127" s="73"/>
      <c r="M127" s="145"/>
      <c r="N127" s="148"/>
      <c r="O127" s="78">
        <v>4</v>
      </c>
      <c r="P127" s="76" t="s">
        <v>553</v>
      </c>
      <c r="Q127" s="76">
        <v>147104143.08629999</v>
      </c>
      <c r="R127" s="76">
        <v>0</v>
      </c>
      <c r="S127" s="76">
        <v>6253519.7984999996</v>
      </c>
      <c r="T127" s="76">
        <v>2998405.5235000001</v>
      </c>
      <c r="U127" s="76">
        <v>207296735.51159999</v>
      </c>
      <c r="V127" s="77">
        <f t="shared" si="6"/>
        <v>363652803.91989994</v>
      </c>
    </row>
    <row r="128" spans="1:22" ht="24.9" customHeight="1" x14ac:dyDescent="0.3">
      <c r="A128" s="153"/>
      <c r="B128" s="148"/>
      <c r="C128" s="75">
        <v>6</v>
      </c>
      <c r="D128" s="76" t="s">
        <v>174</v>
      </c>
      <c r="E128" s="76">
        <v>148641987.94580001</v>
      </c>
      <c r="F128" s="76"/>
      <c r="G128" s="76">
        <v>0</v>
      </c>
      <c r="H128" s="76">
        <v>6318894.8658999996</v>
      </c>
      <c r="I128" s="76">
        <v>3029751.2248</v>
      </c>
      <c r="J128" s="76">
        <v>30290019.5447</v>
      </c>
      <c r="K128" s="125">
        <f t="shared" si="5"/>
        <v>188280653.5812</v>
      </c>
      <c r="L128" s="73"/>
      <c r="M128" s="145"/>
      <c r="N128" s="148"/>
      <c r="O128" s="78">
        <v>5</v>
      </c>
      <c r="P128" s="76" t="s">
        <v>554</v>
      </c>
      <c r="Q128" s="76">
        <v>123677229.5117</v>
      </c>
      <c r="R128" s="76">
        <v>0</v>
      </c>
      <c r="S128" s="76">
        <v>5257622.1657999996</v>
      </c>
      <c r="T128" s="76">
        <v>2520897.6466000001</v>
      </c>
      <c r="U128" s="76">
        <v>201503352.1058</v>
      </c>
      <c r="V128" s="77">
        <f t="shared" si="6"/>
        <v>332959101.42989999</v>
      </c>
    </row>
    <row r="129" spans="1:22" ht="24.9" customHeight="1" x14ac:dyDescent="0.3">
      <c r="A129" s="153"/>
      <c r="B129" s="148"/>
      <c r="C129" s="75">
        <v>7</v>
      </c>
      <c r="D129" s="76" t="s">
        <v>175</v>
      </c>
      <c r="E129" s="76">
        <v>205359073.81259999</v>
      </c>
      <c r="F129" s="76"/>
      <c r="G129" s="76">
        <v>0</v>
      </c>
      <c r="H129" s="76">
        <v>8729985.4846999999</v>
      </c>
      <c r="I129" s="76">
        <v>4185808.5592</v>
      </c>
      <c r="J129" s="76">
        <v>37891636.969999999</v>
      </c>
      <c r="K129" s="125">
        <f t="shared" si="5"/>
        <v>256166504.82649997</v>
      </c>
      <c r="L129" s="73"/>
      <c r="M129" s="145"/>
      <c r="N129" s="148"/>
      <c r="O129" s="78">
        <v>6</v>
      </c>
      <c r="P129" s="76" t="s">
        <v>555</v>
      </c>
      <c r="Q129" s="76">
        <v>138266579.72229999</v>
      </c>
      <c r="R129" s="76">
        <v>0</v>
      </c>
      <c r="S129" s="76">
        <v>5877827.6098999996</v>
      </c>
      <c r="T129" s="76">
        <v>2818270.5644</v>
      </c>
      <c r="U129" s="76">
        <v>202867214.4684</v>
      </c>
      <c r="V129" s="77">
        <f t="shared" si="6"/>
        <v>349829892.36500001</v>
      </c>
    </row>
    <row r="130" spans="1:22" ht="24.9" customHeight="1" x14ac:dyDescent="0.3">
      <c r="A130" s="153"/>
      <c r="B130" s="149"/>
      <c r="C130" s="75">
        <v>8</v>
      </c>
      <c r="D130" s="76" t="s">
        <v>176</v>
      </c>
      <c r="E130" s="76">
        <v>189554101.5165</v>
      </c>
      <c r="F130" s="76"/>
      <c r="G130" s="76">
        <v>0</v>
      </c>
      <c r="H130" s="76">
        <v>8058102.932</v>
      </c>
      <c r="I130" s="76">
        <v>3863657.767</v>
      </c>
      <c r="J130" s="76">
        <v>39841711.2958</v>
      </c>
      <c r="K130" s="125">
        <f t="shared" si="5"/>
        <v>241317573.5113</v>
      </c>
      <c r="L130" s="73"/>
      <c r="M130" s="145"/>
      <c r="N130" s="148"/>
      <c r="O130" s="78">
        <v>7</v>
      </c>
      <c r="P130" s="76" t="s">
        <v>556</v>
      </c>
      <c r="Q130" s="76">
        <v>126949844.2462</v>
      </c>
      <c r="R130" s="76">
        <v>0</v>
      </c>
      <c r="S130" s="76">
        <v>5396743.7472999999</v>
      </c>
      <c r="T130" s="76">
        <v>2587602.9471999998</v>
      </c>
      <c r="U130" s="76">
        <v>199437069.87900001</v>
      </c>
      <c r="V130" s="77">
        <f t="shared" si="6"/>
        <v>334371260.8197</v>
      </c>
    </row>
    <row r="131" spans="1:22" ht="24.9" customHeight="1" x14ac:dyDescent="0.3">
      <c r="A131" s="75"/>
      <c r="B131" s="150" t="s">
        <v>816</v>
      </c>
      <c r="C131" s="151"/>
      <c r="D131" s="152"/>
      <c r="E131" s="79">
        <f>SUM(E123:E130)</f>
        <v>1283314173.3275998</v>
      </c>
      <c r="F131" s="79"/>
      <c r="G131" s="79">
        <f t="shared" ref="G131:J131" si="13">SUM(G123:G130)</f>
        <v>0</v>
      </c>
      <c r="H131" s="79">
        <f t="shared" si="13"/>
        <v>54554755.7139</v>
      </c>
      <c r="I131" s="79">
        <f t="shared" si="13"/>
        <v>26157633.802900001</v>
      </c>
      <c r="J131" s="79">
        <f t="shared" si="13"/>
        <v>254170258.77879998</v>
      </c>
      <c r="K131" s="126">
        <f t="shared" si="5"/>
        <v>1618196821.6231999</v>
      </c>
      <c r="L131" s="73"/>
      <c r="M131" s="145"/>
      <c r="N131" s="148"/>
      <c r="O131" s="78">
        <v>8</v>
      </c>
      <c r="P131" s="76" t="s">
        <v>557</v>
      </c>
      <c r="Q131" s="76">
        <v>153151481.56020001</v>
      </c>
      <c r="R131" s="76">
        <v>0</v>
      </c>
      <c r="S131" s="76">
        <v>6510597.2001</v>
      </c>
      <c r="T131" s="76">
        <v>3121667.6743999999</v>
      </c>
      <c r="U131" s="76">
        <v>205550685.9377</v>
      </c>
      <c r="V131" s="77">
        <f t="shared" si="6"/>
        <v>368334432.37240005</v>
      </c>
    </row>
    <row r="132" spans="1:22" ht="24.9" customHeight="1" x14ac:dyDescent="0.3">
      <c r="A132" s="153">
        <v>7</v>
      </c>
      <c r="B132" s="147" t="s">
        <v>29</v>
      </c>
      <c r="C132" s="75">
        <v>1</v>
      </c>
      <c r="D132" s="76" t="s">
        <v>177</v>
      </c>
      <c r="E132" s="76">
        <v>151040211.27489999</v>
      </c>
      <c r="F132" s="76"/>
      <c r="G132" s="76">
        <v>-6066891.2400000002</v>
      </c>
      <c r="H132" s="76">
        <v>6420845.3395999996</v>
      </c>
      <c r="I132" s="76">
        <v>3078633.9138000002</v>
      </c>
      <c r="J132" s="76">
        <v>27843132.5614</v>
      </c>
      <c r="K132" s="125">
        <f t="shared" si="5"/>
        <v>182315931.84969997</v>
      </c>
      <c r="L132" s="73"/>
      <c r="M132" s="145"/>
      <c r="N132" s="148"/>
      <c r="O132" s="78">
        <v>9</v>
      </c>
      <c r="P132" s="76" t="s">
        <v>558</v>
      </c>
      <c r="Q132" s="76">
        <v>102264845.4241</v>
      </c>
      <c r="R132" s="76">
        <v>0</v>
      </c>
      <c r="S132" s="76">
        <v>4347363.8616000004</v>
      </c>
      <c r="T132" s="76">
        <v>2084451.6745</v>
      </c>
      <c r="U132" s="76">
        <v>195763015.13550001</v>
      </c>
      <c r="V132" s="77">
        <f t="shared" si="6"/>
        <v>304459676.09570003</v>
      </c>
    </row>
    <row r="133" spans="1:22" ht="24.9" customHeight="1" x14ac:dyDescent="0.3">
      <c r="A133" s="153"/>
      <c r="B133" s="148"/>
      <c r="C133" s="75">
        <v>2</v>
      </c>
      <c r="D133" s="76" t="s">
        <v>178</v>
      </c>
      <c r="E133" s="76">
        <v>133270132.8831</v>
      </c>
      <c r="F133" s="76"/>
      <c r="G133" s="76">
        <v>-6066891.2400000002</v>
      </c>
      <c r="H133" s="76">
        <v>5665424.4879999999</v>
      </c>
      <c r="I133" s="76">
        <v>2716428.6074999999</v>
      </c>
      <c r="J133" s="76">
        <v>24201779.249899998</v>
      </c>
      <c r="K133" s="125">
        <f t="shared" si="5"/>
        <v>159786873.9885</v>
      </c>
      <c r="L133" s="73"/>
      <c r="M133" s="145"/>
      <c r="N133" s="148"/>
      <c r="O133" s="78">
        <v>10</v>
      </c>
      <c r="P133" s="76" t="s">
        <v>559</v>
      </c>
      <c r="Q133" s="76">
        <v>174371857.73590001</v>
      </c>
      <c r="R133" s="76">
        <v>0</v>
      </c>
      <c r="S133" s="76">
        <v>7412693.0878999997</v>
      </c>
      <c r="T133" s="76">
        <v>3554199.9730000002</v>
      </c>
      <c r="U133" s="76">
        <v>213602077.3653</v>
      </c>
      <c r="V133" s="77">
        <f t="shared" si="6"/>
        <v>398940828.16210002</v>
      </c>
    </row>
    <row r="134" spans="1:22" ht="24.9" customHeight="1" x14ac:dyDescent="0.3">
      <c r="A134" s="153"/>
      <c r="B134" s="148"/>
      <c r="C134" s="75">
        <v>3</v>
      </c>
      <c r="D134" s="76" t="s">
        <v>179</v>
      </c>
      <c r="E134" s="76">
        <v>129045110.7855</v>
      </c>
      <c r="F134" s="76"/>
      <c r="G134" s="76">
        <v>-6066891.2400000002</v>
      </c>
      <c r="H134" s="76">
        <v>5485815.2752</v>
      </c>
      <c r="I134" s="76">
        <v>2630310.5055</v>
      </c>
      <c r="J134" s="76">
        <v>23123723.955200002</v>
      </c>
      <c r="K134" s="125">
        <f t="shared" si="5"/>
        <v>154218069.28140002</v>
      </c>
      <c r="L134" s="73"/>
      <c r="M134" s="145"/>
      <c r="N134" s="148"/>
      <c r="O134" s="78">
        <v>11</v>
      </c>
      <c r="P134" s="76" t="s">
        <v>560</v>
      </c>
      <c r="Q134" s="76">
        <v>150735844.85190001</v>
      </c>
      <c r="R134" s="76">
        <v>0</v>
      </c>
      <c r="S134" s="76">
        <v>6407906.4692000002</v>
      </c>
      <c r="T134" s="76">
        <v>3072430.0507</v>
      </c>
      <c r="U134" s="76">
        <v>207011100.85890001</v>
      </c>
      <c r="V134" s="77">
        <f t="shared" si="6"/>
        <v>367227282.23070002</v>
      </c>
    </row>
    <row r="135" spans="1:22" ht="24.9" customHeight="1" x14ac:dyDescent="0.3">
      <c r="A135" s="153"/>
      <c r="B135" s="148"/>
      <c r="C135" s="75">
        <v>4</v>
      </c>
      <c r="D135" s="76" t="s">
        <v>180</v>
      </c>
      <c r="E135" s="76">
        <v>152981292.06279999</v>
      </c>
      <c r="F135" s="76"/>
      <c r="G135" s="76">
        <v>-6066891.2400000002</v>
      </c>
      <c r="H135" s="76">
        <v>6503362.3026999999</v>
      </c>
      <c r="I135" s="76">
        <v>3118198.7230000002</v>
      </c>
      <c r="J135" s="76">
        <v>29270673.635299999</v>
      </c>
      <c r="K135" s="125">
        <f t="shared" si="5"/>
        <v>185806635.48379999</v>
      </c>
      <c r="L135" s="73"/>
      <c r="M135" s="145"/>
      <c r="N135" s="148"/>
      <c r="O135" s="78">
        <v>12</v>
      </c>
      <c r="P135" s="76" t="s">
        <v>561</v>
      </c>
      <c r="Q135" s="76">
        <v>207254310.28940001</v>
      </c>
      <c r="R135" s="76">
        <v>0</v>
      </c>
      <c r="S135" s="76">
        <v>8810553.5679000001</v>
      </c>
      <c r="T135" s="76">
        <v>4224438.9294999996</v>
      </c>
      <c r="U135" s="76">
        <v>219794142.37779999</v>
      </c>
      <c r="V135" s="77">
        <f t="shared" si="6"/>
        <v>440083445.16460001</v>
      </c>
    </row>
    <row r="136" spans="1:22" ht="24.9" customHeight="1" x14ac:dyDescent="0.3">
      <c r="A136" s="153"/>
      <c r="B136" s="148"/>
      <c r="C136" s="75">
        <v>5</v>
      </c>
      <c r="D136" s="76" t="s">
        <v>181</v>
      </c>
      <c r="E136" s="76">
        <v>198545898.62869999</v>
      </c>
      <c r="F136" s="76"/>
      <c r="G136" s="76">
        <v>-6066891.2400000002</v>
      </c>
      <c r="H136" s="76">
        <v>8440351.7259</v>
      </c>
      <c r="I136" s="76">
        <v>4046936.4536000001</v>
      </c>
      <c r="J136" s="76">
        <v>38191153.034299999</v>
      </c>
      <c r="K136" s="125">
        <f t="shared" ref="K136:K199" si="14">SUM(E136,G136,H136,I136,J136)</f>
        <v>243157448.60249996</v>
      </c>
      <c r="L136" s="73"/>
      <c r="M136" s="145"/>
      <c r="N136" s="148"/>
      <c r="O136" s="78">
        <v>13</v>
      </c>
      <c r="P136" s="76" t="s">
        <v>562</v>
      </c>
      <c r="Q136" s="76">
        <v>224235772.08500001</v>
      </c>
      <c r="R136" s="76">
        <v>0</v>
      </c>
      <c r="S136" s="76">
        <v>9532449.6702999994</v>
      </c>
      <c r="T136" s="76">
        <v>4570569.9615000002</v>
      </c>
      <c r="U136" s="76">
        <v>227252482.7026</v>
      </c>
      <c r="V136" s="77">
        <f t="shared" si="6"/>
        <v>465591274.41939998</v>
      </c>
    </row>
    <row r="137" spans="1:22" ht="24.9" customHeight="1" x14ac:dyDescent="0.3">
      <c r="A137" s="153"/>
      <c r="B137" s="148"/>
      <c r="C137" s="75">
        <v>6</v>
      </c>
      <c r="D137" s="76" t="s">
        <v>182</v>
      </c>
      <c r="E137" s="76">
        <v>162214487.67609999</v>
      </c>
      <c r="F137" s="76"/>
      <c r="G137" s="76">
        <v>-6066891.2400000002</v>
      </c>
      <c r="H137" s="76">
        <v>6895873.1480999999</v>
      </c>
      <c r="I137" s="76">
        <v>3306397.8053000001</v>
      </c>
      <c r="J137" s="76">
        <v>28574000.947299998</v>
      </c>
      <c r="K137" s="125">
        <f t="shared" si="14"/>
        <v>194923868.33679995</v>
      </c>
      <c r="L137" s="73"/>
      <c r="M137" s="145"/>
      <c r="N137" s="148"/>
      <c r="O137" s="78">
        <v>14</v>
      </c>
      <c r="P137" s="76" t="s">
        <v>563</v>
      </c>
      <c r="Q137" s="76">
        <v>120709583.22840001</v>
      </c>
      <c r="R137" s="76">
        <v>0</v>
      </c>
      <c r="S137" s="76">
        <v>5131465.0475000003</v>
      </c>
      <c r="T137" s="76">
        <v>2460408.48</v>
      </c>
      <c r="U137" s="76">
        <v>201047888.39910001</v>
      </c>
      <c r="V137" s="77">
        <f t="shared" ref="V137:V200" si="15">Q137+R137+S137+T137+U137</f>
        <v>329349345.15500003</v>
      </c>
    </row>
    <row r="138" spans="1:22" ht="24.9" customHeight="1" x14ac:dyDescent="0.3">
      <c r="A138" s="153"/>
      <c r="B138" s="148"/>
      <c r="C138" s="75">
        <v>7</v>
      </c>
      <c r="D138" s="76" t="s">
        <v>183</v>
      </c>
      <c r="E138" s="76">
        <v>153875584.0343</v>
      </c>
      <c r="F138" s="76"/>
      <c r="G138" s="76">
        <v>-6066891.2400000002</v>
      </c>
      <c r="H138" s="76">
        <v>6541379.4002</v>
      </c>
      <c r="I138" s="76">
        <v>3136426.9654999999</v>
      </c>
      <c r="J138" s="76">
        <v>26967550.280999999</v>
      </c>
      <c r="K138" s="125">
        <f t="shared" si="14"/>
        <v>184454049.44099998</v>
      </c>
      <c r="L138" s="73"/>
      <c r="M138" s="145"/>
      <c r="N138" s="148"/>
      <c r="O138" s="78">
        <v>15</v>
      </c>
      <c r="P138" s="76" t="s">
        <v>564</v>
      </c>
      <c r="Q138" s="76">
        <v>145655498.38730001</v>
      </c>
      <c r="R138" s="76">
        <v>0</v>
      </c>
      <c r="S138" s="76">
        <v>6191936.7041999996</v>
      </c>
      <c r="T138" s="76">
        <v>2968877.9780999999</v>
      </c>
      <c r="U138" s="76">
        <v>207271103.10620001</v>
      </c>
      <c r="V138" s="77">
        <f t="shared" si="15"/>
        <v>362087416.17580003</v>
      </c>
    </row>
    <row r="139" spans="1:22" ht="24.9" customHeight="1" x14ac:dyDescent="0.3">
      <c r="A139" s="153"/>
      <c r="B139" s="148"/>
      <c r="C139" s="75">
        <v>8</v>
      </c>
      <c r="D139" s="76" t="s">
        <v>184</v>
      </c>
      <c r="E139" s="76">
        <v>132233368.1269</v>
      </c>
      <c r="F139" s="76"/>
      <c r="G139" s="76">
        <v>-6066891.2400000002</v>
      </c>
      <c r="H139" s="76">
        <v>5621350.7536000004</v>
      </c>
      <c r="I139" s="76">
        <v>2695296.3599</v>
      </c>
      <c r="J139" s="76">
        <v>24582357.251899999</v>
      </c>
      <c r="K139" s="125">
        <f t="shared" si="14"/>
        <v>159065481.25229999</v>
      </c>
      <c r="L139" s="73"/>
      <c r="M139" s="145"/>
      <c r="N139" s="148"/>
      <c r="O139" s="78">
        <v>16</v>
      </c>
      <c r="P139" s="76" t="s">
        <v>565</v>
      </c>
      <c r="Q139" s="76">
        <v>218057224.1645</v>
      </c>
      <c r="R139" s="76">
        <v>0</v>
      </c>
      <c r="S139" s="76">
        <v>9269794.4456999991</v>
      </c>
      <c r="T139" s="76">
        <v>4444633.3847000003</v>
      </c>
      <c r="U139" s="76">
        <v>225391317.19119999</v>
      </c>
      <c r="V139" s="77">
        <f t="shared" si="15"/>
        <v>457162969.18610001</v>
      </c>
    </row>
    <row r="140" spans="1:22" ht="24.9" customHeight="1" x14ac:dyDescent="0.3">
      <c r="A140" s="153"/>
      <c r="B140" s="148"/>
      <c r="C140" s="75">
        <v>9</v>
      </c>
      <c r="D140" s="76" t="s">
        <v>185</v>
      </c>
      <c r="E140" s="76">
        <v>167044849.3795</v>
      </c>
      <c r="F140" s="76"/>
      <c r="G140" s="76">
        <v>-6066891.2400000002</v>
      </c>
      <c r="H140" s="76">
        <v>7101215.8523000004</v>
      </c>
      <c r="I140" s="76">
        <v>3404854.4693999998</v>
      </c>
      <c r="J140" s="76">
        <v>30477408.2031</v>
      </c>
      <c r="K140" s="125">
        <f t="shared" si="14"/>
        <v>201961436.66429996</v>
      </c>
      <c r="L140" s="73"/>
      <c r="M140" s="145"/>
      <c r="N140" s="148"/>
      <c r="O140" s="78">
        <v>17</v>
      </c>
      <c r="P140" s="76" t="s">
        <v>566</v>
      </c>
      <c r="Q140" s="76">
        <v>211585068.5627</v>
      </c>
      <c r="R140" s="76">
        <v>0</v>
      </c>
      <c r="S140" s="76">
        <v>8994657.7136000004</v>
      </c>
      <c r="T140" s="76">
        <v>4312712.2389000002</v>
      </c>
      <c r="U140" s="76">
        <v>223383368.80199999</v>
      </c>
      <c r="V140" s="77">
        <f t="shared" si="15"/>
        <v>448275807.31720001</v>
      </c>
    </row>
    <row r="141" spans="1:22" ht="24.9" customHeight="1" x14ac:dyDescent="0.3">
      <c r="A141" s="153"/>
      <c r="B141" s="148"/>
      <c r="C141" s="75">
        <v>10</v>
      </c>
      <c r="D141" s="76" t="s">
        <v>186</v>
      </c>
      <c r="E141" s="76">
        <v>158043364.47710001</v>
      </c>
      <c r="F141" s="76"/>
      <c r="G141" s="76">
        <v>-6066891.2400000002</v>
      </c>
      <c r="H141" s="76">
        <v>6718555.2224000003</v>
      </c>
      <c r="I141" s="76">
        <v>3221378.3179000001</v>
      </c>
      <c r="J141" s="76">
        <v>30532236.2632</v>
      </c>
      <c r="K141" s="125">
        <f t="shared" si="14"/>
        <v>192448643.0406</v>
      </c>
      <c r="L141" s="73"/>
      <c r="M141" s="145"/>
      <c r="N141" s="148"/>
      <c r="O141" s="78">
        <v>18</v>
      </c>
      <c r="P141" s="76" t="s">
        <v>567</v>
      </c>
      <c r="Q141" s="76">
        <v>216046049.4808</v>
      </c>
      <c r="R141" s="76">
        <v>0</v>
      </c>
      <c r="S141" s="76">
        <v>9184297.7326999996</v>
      </c>
      <c r="T141" s="76">
        <v>4403639.8602999998</v>
      </c>
      <c r="U141" s="76">
        <v>224730391.9386</v>
      </c>
      <c r="V141" s="77">
        <f t="shared" si="15"/>
        <v>454364379.01240003</v>
      </c>
    </row>
    <row r="142" spans="1:22" ht="24.9" customHeight="1" x14ac:dyDescent="0.3">
      <c r="A142" s="153"/>
      <c r="B142" s="148"/>
      <c r="C142" s="75">
        <v>11</v>
      </c>
      <c r="D142" s="76" t="s">
        <v>187</v>
      </c>
      <c r="E142" s="76">
        <v>180949104.57159999</v>
      </c>
      <c r="F142" s="76"/>
      <c r="G142" s="76">
        <v>-6066891.2400000002</v>
      </c>
      <c r="H142" s="76">
        <v>7692297.3359000003</v>
      </c>
      <c r="I142" s="76">
        <v>3688263.1804</v>
      </c>
      <c r="J142" s="76">
        <v>31855523.5625</v>
      </c>
      <c r="K142" s="125">
        <f t="shared" si="14"/>
        <v>218118297.4104</v>
      </c>
      <c r="L142" s="73"/>
      <c r="M142" s="145"/>
      <c r="N142" s="148"/>
      <c r="O142" s="78">
        <v>19</v>
      </c>
      <c r="P142" s="76" t="s">
        <v>568</v>
      </c>
      <c r="Q142" s="76">
        <v>167091417.96439999</v>
      </c>
      <c r="R142" s="76">
        <v>0</v>
      </c>
      <c r="S142" s="76">
        <v>7103195.5217000004</v>
      </c>
      <c r="T142" s="76">
        <v>3405803.6710999999</v>
      </c>
      <c r="U142" s="76">
        <v>212153501.6268</v>
      </c>
      <c r="V142" s="77">
        <f t="shared" si="15"/>
        <v>389753918.78399998</v>
      </c>
    </row>
    <row r="143" spans="1:22" ht="24.9" customHeight="1" x14ac:dyDescent="0.3">
      <c r="A143" s="153"/>
      <c r="B143" s="148"/>
      <c r="C143" s="75">
        <v>12</v>
      </c>
      <c r="D143" s="76" t="s">
        <v>188</v>
      </c>
      <c r="E143" s="76">
        <v>138958254.22799999</v>
      </c>
      <c r="F143" s="76"/>
      <c r="G143" s="76">
        <v>-6066891.2400000002</v>
      </c>
      <c r="H143" s="76">
        <v>5907231.2698999997</v>
      </c>
      <c r="I143" s="76">
        <v>2832368.8802</v>
      </c>
      <c r="J143" s="76">
        <v>27278817.3391</v>
      </c>
      <c r="K143" s="125">
        <f t="shared" si="14"/>
        <v>168909780.4772</v>
      </c>
      <c r="L143" s="73"/>
      <c r="M143" s="146"/>
      <c r="N143" s="149"/>
      <c r="O143" s="78">
        <v>20</v>
      </c>
      <c r="P143" s="76" t="s">
        <v>569</v>
      </c>
      <c r="Q143" s="76">
        <v>191131320.92030001</v>
      </c>
      <c r="R143" s="76">
        <v>0</v>
      </c>
      <c r="S143" s="76">
        <v>8125151.8442000002</v>
      </c>
      <c r="T143" s="76">
        <v>3895806.0347000002</v>
      </c>
      <c r="U143" s="76">
        <v>217975505.96959999</v>
      </c>
      <c r="V143" s="77">
        <f t="shared" si="15"/>
        <v>421127784.76880002</v>
      </c>
    </row>
    <row r="144" spans="1:22" ht="24.9" customHeight="1" x14ac:dyDescent="0.3">
      <c r="A144" s="153"/>
      <c r="B144" s="148"/>
      <c r="C144" s="75">
        <v>13</v>
      </c>
      <c r="D144" s="76" t="s">
        <v>189</v>
      </c>
      <c r="E144" s="76">
        <v>166921524.48069999</v>
      </c>
      <c r="F144" s="76"/>
      <c r="G144" s="76">
        <v>-6066891.2400000002</v>
      </c>
      <c r="H144" s="76">
        <v>7095973.2079999996</v>
      </c>
      <c r="I144" s="76">
        <v>3402340.7533</v>
      </c>
      <c r="J144" s="76">
        <v>34654455.799800001</v>
      </c>
      <c r="K144" s="125">
        <f t="shared" si="14"/>
        <v>206007403.0018</v>
      </c>
      <c r="L144" s="73"/>
      <c r="M144" s="74"/>
      <c r="N144" s="150" t="s">
        <v>834</v>
      </c>
      <c r="O144" s="151"/>
      <c r="P144" s="152"/>
      <c r="Q144" s="79">
        <f>SUM(Q124:Q143)</f>
        <v>3609617809.5854006</v>
      </c>
      <c r="R144" s="79">
        <f t="shared" ref="R144:U144" si="16">SUM(R124:R143)</f>
        <v>0</v>
      </c>
      <c r="S144" s="79">
        <f t="shared" si="16"/>
        <v>153447863.28670001</v>
      </c>
      <c r="T144" s="79">
        <f t="shared" si="16"/>
        <v>73574392.6109</v>
      </c>
      <c r="U144" s="79">
        <f t="shared" si="16"/>
        <v>4298247176.1006994</v>
      </c>
      <c r="V144" s="79">
        <f>Q144+R144+S144+T144+U144</f>
        <v>8134887241.5837002</v>
      </c>
    </row>
    <row r="145" spans="1:22" ht="24.9" customHeight="1" x14ac:dyDescent="0.3">
      <c r="A145" s="153"/>
      <c r="B145" s="148"/>
      <c r="C145" s="75">
        <v>14</v>
      </c>
      <c r="D145" s="76" t="s">
        <v>190</v>
      </c>
      <c r="E145" s="76">
        <v>123305598.05339999</v>
      </c>
      <c r="F145" s="76"/>
      <c r="G145" s="76">
        <v>-6066891.2400000002</v>
      </c>
      <c r="H145" s="76">
        <v>5241823.8026000001</v>
      </c>
      <c r="I145" s="76">
        <v>2513322.7286</v>
      </c>
      <c r="J145" s="76">
        <v>23243839.935899999</v>
      </c>
      <c r="K145" s="125">
        <f t="shared" si="14"/>
        <v>148237693.28049999</v>
      </c>
      <c r="L145" s="73"/>
      <c r="M145" s="144">
        <v>25</v>
      </c>
      <c r="N145" s="147" t="s">
        <v>47</v>
      </c>
      <c r="O145" s="78">
        <v>1</v>
      </c>
      <c r="P145" s="76" t="s">
        <v>570</v>
      </c>
      <c r="Q145" s="76">
        <v>125057470.0819</v>
      </c>
      <c r="R145" s="76">
        <v>-3018317.48</v>
      </c>
      <c r="S145" s="76">
        <v>5316297.3435000004</v>
      </c>
      <c r="T145" s="76">
        <v>2549030.9191000001</v>
      </c>
      <c r="U145" s="76">
        <v>24005003.764699999</v>
      </c>
      <c r="V145" s="77">
        <f t="shared" si="15"/>
        <v>153909484.62920001</v>
      </c>
    </row>
    <row r="146" spans="1:22" ht="24.9" customHeight="1" x14ac:dyDescent="0.3">
      <c r="A146" s="153"/>
      <c r="B146" s="148"/>
      <c r="C146" s="75">
        <v>15</v>
      </c>
      <c r="D146" s="76" t="s">
        <v>191</v>
      </c>
      <c r="E146" s="76">
        <v>129535139.8775</v>
      </c>
      <c r="F146" s="76"/>
      <c r="G146" s="76">
        <v>-6066891.2400000002</v>
      </c>
      <c r="H146" s="76">
        <v>5506646.8206000002</v>
      </c>
      <c r="I146" s="76">
        <v>2640298.7078</v>
      </c>
      <c r="J146" s="76">
        <v>24959486.948199999</v>
      </c>
      <c r="K146" s="125">
        <f t="shared" si="14"/>
        <v>156574681.11410001</v>
      </c>
      <c r="L146" s="73"/>
      <c r="M146" s="145"/>
      <c r="N146" s="148"/>
      <c r="O146" s="78">
        <v>2</v>
      </c>
      <c r="P146" s="76" t="s">
        <v>571</v>
      </c>
      <c r="Q146" s="76">
        <v>140962349.183</v>
      </c>
      <c r="R146" s="76">
        <v>-3018317.48</v>
      </c>
      <c r="S146" s="76">
        <v>5992427.0177999996</v>
      </c>
      <c r="T146" s="76">
        <v>2873218.0992999999</v>
      </c>
      <c r="U146" s="76">
        <v>23955807.937199999</v>
      </c>
      <c r="V146" s="77">
        <f t="shared" si="15"/>
        <v>170765484.75730002</v>
      </c>
    </row>
    <row r="147" spans="1:22" ht="24.9" customHeight="1" x14ac:dyDescent="0.3">
      <c r="A147" s="153"/>
      <c r="B147" s="148"/>
      <c r="C147" s="75">
        <v>16</v>
      </c>
      <c r="D147" s="76" t="s">
        <v>192</v>
      </c>
      <c r="E147" s="76">
        <v>118151844.7719</v>
      </c>
      <c r="F147" s="76"/>
      <c r="G147" s="76">
        <v>-6066891.2400000002</v>
      </c>
      <c r="H147" s="76">
        <v>5022733.4527000003</v>
      </c>
      <c r="I147" s="76">
        <v>2408274.4139999999</v>
      </c>
      <c r="J147" s="76">
        <v>21670665.419399999</v>
      </c>
      <c r="K147" s="125">
        <f t="shared" si="14"/>
        <v>141186626.81800002</v>
      </c>
      <c r="L147" s="73"/>
      <c r="M147" s="145"/>
      <c r="N147" s="148"/>
      <c r="O147" s="78">
        <v>3</v>
      </c>
      <c r="P147" s="76" t="s">
        <v>572</v>
      </c>
      <c r="Q147" s="76">
        <v>144332932.3793</v>
      </c>
      <c r="R147" s="76">
        <v>-3018317.48</v>
      </c>
      <c r="S147" s="76">
        <v>6135713.3202999998</v>
      </c>
      <c r="T147" s="76">
        <v>2941920.2790000001</v>
      </c>
      <c r="U147" s="76">
        <v>25509442.055</v>
      </c>
      <c r="V147" s="77">
        <f t="shared" si="15"/>
        <v>175901690.55360004</v>
      </c>
    </row>
    <row r="148" spans="1:22" ht="24.9" customHeight="1" x14ac:dyDescent="0.3">
      <c r="A148" s="153"/>
      <c r="B148" s="148"/>
      <c r="C148" s="75">
        <v>17</v>
      </c>
      <c r="D148" s="76" t="s">
        <v>193</v>
      </c>
      <c r="E148" s="76">
        <v>149498177.56740001</v>
      </c>
      <c r="F148" s="76"/>
      <c r="G148" s="76">
        <v>-6066891.2400000002</v>
      </c>
      <c r="H148" s="76">
        <v>6355292.2007999998</v>
      </c>
      <c r="I148" s="76">
        <v>3047202.8317999998</v>
      </c>
      <c r="J148" s="76">
        <v>27346231.714899998</v>
      </c>
      <c r="K148" s="125">
        <f t="shared" si="14"/>
        <v>180180013.0749</v>
      </c>
      <c r="L148" s="73"/>
      <c r="M148" s="145"/>
      <c r="N148" s="148"/>
      <c r="O148" s="78">
        <v>4</v>
      </c>
      <c r="P148" s="76" t="s">
        <v>573</v>
      </c>
      <c r="Q148" s="76">
        <v>170293191.26350001</v>
      </c>
      <c r="R148" s="76">
        <v>-3018317.48</v>
      </c>
      <c r="S148" s="76">
        <v>7239305.5746999998</v>
      </c>
      <c r="T148" s="76">
        <v>3471065.0196000002</v>
      </c>
      <c r="U148" s="76">
        <v>29295106.9586</v>
      </c>
      <c r="V148" s="77">
        <f t="shared" si="15"/>
        <v>207280351.33640003</v>
      </c>
    </row>
    <row r="149" spans="1:22" ht="24.9" customHeight="1" x14ac:dyDescent="0.3">
      <c r="A149" s="153"/>
      <c r="B149" s="148"/>
      <c r="C149" s="75">
        <v>18</v>
      </c>
      <c r="D149" s="76" t="s">
        <v>194</v>
      </c>
      <c r="E149" s="76">
        <v>140094983.72029999</v>
      </c>
      <c r="F149" s="76"/>
      <c r="G149" s="76">
        <v>-6066891.2400000002</v>
      </c>
      <c r="H149" s="76">
        <v>5955554.5886000004</v>
      </c>
      <c r="I149" s="76">
        <v>2855538.6965999999</v>
      </c>
      <c r="J149" s="76">
        <v>27714683.175299998</v>
      </c>
      <c r="K149" s="125">
        <f t="shared" si="14"/>
        <v>170553868.94079998</v>
      </c>
      <c r="L149" s="73"/>
      <c r="M149" s="145"/>
      <c r="N149" s="148"/>
      <c r="O149" s="78">
        <v>5</v>
      </c>
      <c r="P149" s="76" t="s">
        <v>574</v>
      </c>
      <c r="Q149" s="76">
        <v>121596667.0152</v>
      </c>
      <c r="R149" s="76">
        <v>-3018317.48</v>
      </c>
      <c r="S149" s="76">
        <v>5169175.7189999996</v>
      </c>
      <c r="T149" s="76">
        <v>2478489.7990000001</v>
      </c>
      <c r="U149" s="76">
        <v>22040791.385600001</v>
      </c>
      <c r="V149" s="77">
        <f t="shared" si="15"/>
        <v>148266806.43879998</v>
      </c>
    </row>
    <row r="150" spans="1:22" ht="24.9" customHeight="1" x14ac:dyDescent="0.3">
      <c r="A150" s="153"/>
      <c r="B150" s="148"/>
      <c r="C150" s="75">
        <v>19</v>
      </c>
      <c r="D150" s="76" t="s">
        <v>195</v>
      </c>
      <c r="E150" s="76">
        <v>164077013.5706</v>
      </c>
      <c r="F150" s="76"/>
      <c r="G150" s="76">
        <v>-6066891.2400000002</v>
      </c>
      <c r="H150" s="76">
        <v>6975050.6771</v>
      </c>
      <c r="I150" s="76">
        <v>3344361.4397999998</v>
      </c>
      <c r="J150" s="76">
        <v>32600874.832199998</v>
      </c>
      <c r="K150" s="125">
        <f t="shared" si="14"/>
        <v>200930409.27969998</v>
      </c>
      <c r="L150" s="73"/>
      <c r="M150" s="145"/>
      <c r="N150" s="148"/>
      <c r="O150" s="78">
        <v>6</v>
      </c>
      <c r="P150" s="76" t="s">
        <v>575</v>
      </c>
      <c r="Q150" s="76">
        <v>114341518.0478</v>
      </c>
      <c r="R150" s="76">
        <v>-3018317.48</v>
      </c>
      <c r="S150" s="76">
        <v>4860753.2861000001</v>
      </c>
      <c r="T150" s="76">
        <v>2330608.9964000001</v>
      </c>
      <c r="U150" s="76">
        <v>22811545.173700001</v>
      </c>
      <c r="V150" s="77">
        <f t="shared" si="15"/>
        <v>141326108.02399999</v>
      </c>
    </row>
    <row r="151" spans="1:22" ht="24.9" customHeight="1" x14ac:dyDescent="0.3">
      <c r="A151" s="153"/>
      <c r="B151" s="148"/>
      <c r="C151" s="75">
        <v>20</v>
      </c>
      <c r="D151" s="76" t="s">
        <v>196</v>
      </c>
      <c r="E151" s="76">
        <v>113718127.4711</v>
      </c>
      <c r="F151" s="76"/>
      <c r="G151" s="76">
        <v>-6066891.2400000002</v>
      </c>
      <c r="H151" s="76">
        <v>4834252.4327999996</v>
      </c>
      <c r="I151" s="76">
        <v>2317902.5035000001</v>
      </c>
      <c r="J151" s="76">
        <v>22131129.169300001</v>
      </c>
      <c r="K151" s="125">
        <f t="shared" si="14"/>
        <v>136934520.33669999</v>
      </c>
      <c r="L151" s="73"/>
      <c r="M151" s="145"/>
      <c r="N151" s="148"/>
      <c r="O151" s="78">
        <v>7</v>
      </c>
      <c r="P151" s="76" t="s">
        <v>576</v>
      </c>
      <c r="Q151" s="76">
        <v>130645454.22400001</v>
      </c>
      <c r="R151" s="76">
        <v>-3018317.48</v>
      </c>
      <c r="S151" s="76">
        <v>5553847.2094000001</v>
      </c>
      <c r="T151" s="76">
        <v>2662930.1076000002</v>
      </c>
      <c r="U151" s="76">
        <v>23793450.212099999</v>
      </c>
      <c r="V151" s="77">
        <f t="shared" si="15"/>
        <v>159637364.27309999</v>
      </c>
    </row>
    <row r="152" spans="1:22" ht="24.9" customHeight="1" x14ac:dyDescent="0.3">
      <c r="A152" s="153"/>
      <c r="B152" s="148"/>
      <c r="C152" s="75">
        <v>21</v>
      </c>
      <c r="D152" s="76" t="s">
        <v>197</v>
      </c>
      <c r="E152" s="76">
        <v>155489449.56490001</v>
      </c>
      <c r="F152" s="76"/>
      <c r="G152" s="76">
        <v>-6066891.2400000002</v>
      </c>
      <c r="H152" s="76">
        <v>6609986.1697000004</v>
      </c>
      <c r="I152" s="76">
        <v>3169322.1866000001</v>
      </c>
      <c r="J152" s="76">
        <v>30029818.127700001</v>
      </c>
      <c r="K152" s="125">
        <f t="shared" si="14"/>
        <v>189231684.8089</v>
      </c>
      <c r="L152" s="73"/>
      <c r="M152" s="145"/>
      <c r="N152" s="148"/>
      <c r="O152" s="78">
        <v>8</v>
      </c>
      <c r="P152" s="76" t="s">
        <v>577</v>
      </c>
      <c r="Q152" s="76">
        <v>204428631.59040001</v>
      </c>
      <c r="R152" s="76">
        <v>-3018317.48</v>
      </c>
      <c r="S152" s="76">
        <v>8690431.6098999996</v>
      </c>
      <c r="T152" s="76">
        <v>4166843.4706999999</v>
      </c>
      <c r="U152" s="76">
        <v>36492582.959799998</v>
      </c>
      <c r="V152" s="77">
        <f t="shared" si="15"/>
        <v>250760172.15080002</v>
      </c>
    </row>
    <row r="153" spans="1:22" ht="24.9" customHeight="1" x14ac:dyDescent="0.3">
      <c r="A153" s="153"/>
      <c r="B153" s="148"/>
      <c r="C153" s="75">
        <v>22</v>
      </c>
      <c r="D153" s="76" t="s">
        <v>198</v>
      </c>
      <c r="E153" s="76">
        <v>151402896.29910001</v>
      </c>
      <c r="F153" s="76"/>
      <c r="G153" s="76">
        <v>-6066891.2400000002</v>
      </c>
      <c r="H153" s="76">
        <v>6436263.3825000003</v>
      </c>
      <c r="I153" s="76">
        <v>3086026.4777000002</v>
      </c>
      <c r="J153" s="76">
        <v>28386757.9496</v>
      </c>
      <c r="K153" s="125">
        <f t="shared" si="14"/>
        <v>183245052.8689</v>
      </c>
      <c r="L153" s="73"/>
      <c r="M153" s="145"/>
      <c r="N153" s="148"/>
      <c r="O153" s="78">
        <v>9</v>
      </c>
      <c r="P153" s="76" t="s">
        <v>61</v>
      </c>
      <c r="Q153" s="76">
        <v>189453119.9271</v>
      </c>
      <c r="R153" s="76">
        <v>-3018317.48</v>
      </c>
      <c r="S153" s="76">
        <v>8053810.1205000002</v>
      </c>
      <c r="T153" s="76">
        <v>3861599.4717999999</v>
      </c>
      <c r="U153" s="76">
        <v>28396133.671500001</v>
      </c>
      <c r="V153" s="77">
        <f t="shared" si="15"/>
        <v>226746345.71090001</v>
      </c>
    </row>
    <row r="154" spans="1:22" ht="24.9" customHeight="1" x14ac:dyDescent="0.3">
      <c r="A154" s="153"/>
      <c r="B154" s="149"/>
      <c r="C154" s="75">
        <v>23</v>
      </c>
      <c r="D154" s="76" t="s">
        <v>199</v>
      </c>
      <c r="E154" s="76">
        <v>160362456.9668</v>
      </c>
      <c r="F154" s="76"/>
      <c r="G154" s="76">
        <v>-6066891.2400000002</v>
      </c>
      <c r="H154" s="76">
        <v>6817141.7781999996</v>
      </c>
      <c r="I154" s="76">
        <v>3268648.0928000002</v>
      </c>
      <c r="J154" s="76">
        <v>30787870.656599998</v>
      </c>
      <c r="K154" s="125">
        <f t="shared" si="14"/>
        <v>195169226.25439999</v>
      </c>
      <c r="L154" s="73"/>
      <c r="M154" s="145"/>
      <c r="N154" s="148"/>
      <c r="O154" s="78">
        <v>10</v>
      </c>
      <c r="P154" s="76" t="s">
        <v>850</v>
      </c>
      <c r="Q154" s="76">
        <v>144928752.31060001</v>
      </c>
      <c r="R154" s="76">
        <v>-3018317.48</v>
      </c>
      <c r="S154" s="76">
        <v>6161042.1224999996</v>
      </c>
      <c r="T154" s="76">
        <v>2954064.8029</v>
      </c>
      <c r="U154" s="76">
        <v>26056688.1642</v>
      </c>
      <c r="V154" s="77">
        <f t="shared" si="15"/>
        <v>177082229.92020002</v>
      </c>
    </row>
    <row r="155" spans="1:22" ht="24.9" customHeight="1" x14ac:dyDescent="0.3">
      <c r="A155" s="75"/>
      <c r="B155" s="150" t="s">
        <v>817</v>
      </c>
      <c r="C155" s="151"/>
      <c r="D155" s="152"/>
      <c r="E155" s="79">
        <f>SUM(E132:E154)</f>
        <v>3430758870.4721999</v>
      </c>
      <c r="F155" s="79"/>
      <c r="G155" s="79">
        <f t="shared" ref="G155:J155" si="17">SUM(G132:G154)</f>
        <v>-139538498.51999995</v>
      </c>
      <c r="H155" s="79">
        <f t="shared" si="17"/>
        <v>145844420.62739998</v>
      </c>
      <c r="I155" s="79">
        <f t="shared" si="17"/>
        <v>69928733.014500007</v>
      </c>
      <c r="J155" s="79">
        <f t="shared" si="17"/>
        <v>646424170.01309979</v>
      </c>
      <c r="K155" s="126">
        <f t="shared" si="14"/>
        <v>4153417695.6071997</v>
      </c>
      <c r="L155" s="73"/>
      <c r="M155" s="145"/>
      <c r="N155" s="148"/>
      <c r="O155" s="78">
        <v>11</v>
      </c>
      <c r="P155" s="76" t="s">
        <v>190</v>
      </c>
      <c r="Q155" s="76">
        <v>138724822.96349999</v>
      </c>
      <c r="R155" s="76">
        <v>-3018317.48</v>
      </c>
      <c r="S155" s="76">
        <v>5897307.9122000001</v>
      </c>
      <c r="T155" s="76">
        <v>2827610.8796000001</v>
      </c>
      <c r="U155" s="76">
        <v>26042032.8651</v>
      </c>
      <c r="V155" s="77">
        <f t="shared" si="15"/>
        <v>170473457.14039999</v>
      </c>
    </row>
    <row r="156" spans="1:22" ht="24.9" customHeight="1" x14ac:dyDescent="0.3">
      <c r="A156" s="153">
        <v>8</v>
      </c>
      <c r="B156" s="147" t="s">
        <v>30</v>
      </c>
      <c r="C156" s="75">
        <v>1</v>
      </c>
      <c r="D156" s="76" t="s">
        <v>200</v>
      </c>
      <c r="E156" s="76">
        <v>134672348.7489</v>
      </c>
      <c r="F156" s="76"/>
      <c r="G156" s="76">
        <v>0</v>
      </c>
      <c r="H156" s="76">
        <v>5725033.8537999997</v>
      </c>
      <c r="I156" s="76">
        <v>2745009.7998000002</v>
      </c>
      <c r="J156" s="76">
        <v>23136285.331999999</v>
      </c>
      <c r="K156" s="125">
        <f t="shared" si="14"/>
        <v>166278677.73449999</v>
      </c>
      <c r="L156" s="73"/>
      <c r="M156" s="145"/>
      <c r="N156" s="148"/>
      <c r="O156" s="78">
        <v>12</v>
      </c>
      <c r="P156" s="76" t="s">
        <v>578</v>
      </c>
      <c r="Q156" s="76">
        <v>147385167.30320001</v>
      </c>
      <c r="R156" s="76">
        <v>-3018317.48</v>
      </c>
      <c r="S156" s="76">
        <v>6265466.3722999999</v>
      </c>
      <c r="T156" s="76">
        <v>3004133.6052999999</v>
      </c>
      <c r="U156" s="76">
        <v>24329546.799600001</v>
      </c>
      <c r="V156" s="77">
        <f t="shared" si="15"/>
        <v>177965996.60040003</v>
      </c>
    </row>
    <row r="157" spans="1:22" ht="24.9" customHeight="1" x14ac:dyDescent="0.3">
      <c r="A157" s="153"/>
      <c r="B157" s="148"/>
      <c r="C157" s="75">
        <v>2</v>
      </c>
      <c r="D157" s="76" t="s">
        <v>201</v>
      </c>
      <c r="E157" s="76">
        <v>130223241.4091</v>
      </c>
      <c r="F157" s="76"/>
      <c r="G157" s="76">
        <v>0</v>
      </c>
      <c r="H157" s="76">
        <v>5535898.5904999999</v>
      </c>
      <c r="I157" s="76">
        <v>2654324.1960999998</v>
      </c>
      <c r="J157" s="76">
        <v>25315097.267000001</v>
      </c>
      <c r="K157" s="125">
        <f t="shared" si="14"/>
        <v>163728561.46269998</v>
      </c>
      <c r="L157" s="73"/>
      <c r="M157" s="146"/>
      <c r="N157" s="149"/>
      <c r="O157" s="78">
        <v>13</v>
      </c>
      <c r="P157" s="76" t="s">
        <v>579</v>
      </c>
      <c r="Q157" s="76">
        <v>118315685.8484</v>
      </c>
      <c r="R157" s="76">
        <v>-3018317.48</v>
      </c>
      <c r="S157" s="76">
        <v>5029698.4735000003</v>
      </c>
      <c r="T157" s="76">
        <v>2411613.9663</v>
      </c>
      <c r="U157" s="76">
        <v>21675328.456799999</v>
      </c>
      <c r="V157" s="77">
        <f t="shared" si="15"/>
        <v>144414009.26499999</v>
      </c>
    </row>
    <row r="158" spans="1:22" ht="24.9" customHeight="1" x14ac:dyDescent="0.3">
      <c r="A158" s="153"/>
      <c r="B158" s="148"/>
      <c r="C158" s="75">
        <v>3</v>
      </c>
      <c r="D158" s="76" t="s">
        <v>202</v>
      </c>
      <c r="E158" s="76">
        <v>182697566.26449999</v>
      </c>
      <c r="F158" s="76"/>
      <c r="G158" s="76">
        <v>0</v>
      </c>
      <c r="H158" s="76">
        <v>7766625.9005000005</v>
      </c>
      <c r="I158" s="76">
        <v>3723901.8585000001</v>
      </c>
      <c r="J158" s="76">
        <v>32895335.1972</v>
      </c>
      <c r="K158" s="125">
        <f t="shared" si="14"/>
        <v>227083429.2207</v>
      </c>
      <c r="L158" s="73"/>
      <c r="M158" s="74"/>
      <c r="N158" s="150" t="s">
        <v>835</v>
      </c>
      <c r="O158" s="151"/>
      <c r="P158" s="152"/>
      <c r="Q158" s="79">
        <f>SUM(Q145:Q157)</f>
        <v>1890465762.1378999</v>
      </c>
      <c r="R158" s="79">
        <f t="shared" ref="R158:U158" si="18">SUM(R145:R157)</f>
        <v>-39238127.239999995</v>
      </c>
      <c r="S158" s="79">
        <f t="shared" si="18"/>
        <v>80365276.081699997</v>
      </c>
      <c r="T158" s="79">
        <f t="shared" si="18"/>
        <v>38533129.416600004</v>
      </c>
      <c r="U158" s="79">
        <f t="shared" si="18"/>
        <v>334403460.40390003</v>
      </c>
      <c r="V158" s="79">
        <f>Q158+R158+S158+T158+U158</f>
        <v>2304529500.8000998</v>
      </c>
    </row>
    <row r="159" spans="1:22" ht="24.9" customHeight="1" x14ac:dyDescent="0.3">
      <c r="A159" s="153"/>
      <c r="B159" s="148"/>
      <c r="C159" s="75">
        <v>4</v>
      </c>
      <c r="D159" s="76" t="s">
        <v>203</v>
      </c>
      <c r="E159" s="76">
        <v>105239322.3862</v>
      </c>
      <c r="F159" s="76"/>
      <c r="G159" s="76">
        <v>0</v>
      </c>
      <c r="H159" s="76">
        <v>4473811.3578000003</v>
      </c>
      <c r="I159" s="76">
        <v>2145080.0699</v>
      </c>
      <c r="J159" s="76">
        <v>21917769.053199999</v>
      </c>
      <c r="K159" s="125">
        <f t="shared" si="14"/>
        <v>133775982.8671</v>
      </c>
      <c r="L159" s="73"/>
      <c r="M159" s="144">
        <v>26</v>
      </c>
      <c r="N159" s="147" t="s">
        <v>48</v>
      </c>
      <c r="O159" s="78">
        <v>1</v>
      </c>
      <c r="P159" s="76" t="s">
        <v>580</v>
      </c>
      <c r="Q159" s="76">
        <v>130096889.5346</v>
      </c>
      <c r="R159" s="76">
        <v>0</v>
      </c>
      <c r="S159" s="76">
        <v>5530527.267</v>
      </c>
      <c r="T159" s="76">
        <v>2651748.7815</v>
      </c>
      <c r="U159" s="76">
        <v>25281330.1919</v>
      </c>
      <c r="V159" s="77">
        <f t="shared" si="15"/>
        <v>163560495.77500004</v>
      </c>
    </row>
    <row r="160" spans="1:22" ht="24.9" customHeight="1" x14ac:dyDescent="0.3">
      <c r="A160" s="153"/>
      <c r="B160" s="148"/>
      <c r="C160" s="75">
        <v>5</v>
      </c>
      <c r="D160" s="76" t="s">
        <v>204</v>
      </c>
      <c r="E160" s="76">
        <v>145659772.18520001</v>
      </c>
      <c r="F160" s="76"/>
      <c r="G160" s="76">
        <v>0</v>
      </c>
      <c r="H160" s="76">
        <v>6192118.3870000001</v>
      </c>
      <c r="I160" s="76">
        <v>2968965.0904000001</v>
      </c>
      <c r="J160" s="76">
        <v>27497932.225299999</v>
      </c>
      <c r="K160" s="125">
        <f t="shared" si="14"/>
        <v>182318787.88789999</v>
      </c>
      <c r="L160" s="73"/>
      <c r="M160" s="145"/>
      <c r="N160" s="148"/>
      <c r="O160" s="78">
        <v>2</v>
      </c>
      <c r="P160" s="76" t="s">
        <v>581</v>
      </c>
      <c r="Q160" s="76">
        <v>111697050.12100001</v>
      </c>
      <c r="R160" s="76">
        <v>0</v>
      </c>
      <c r="S160" s="76">
        <v>4748334.7492000004</v>
      </c>
      <c r="T160" s="76">
        <v>2276707.1343</v>
      </c>
      <c r="U160" s="76">
        <v>20942557.059500001</v>
      </c>
      <c r="V160" s="77">
        <f t="shared" si="15"/>
        <v>139664649.06400001</v>
      </c>
    </row>
    <row r="161" spans="1:22" ht="24.9" customHeight="1" x14ac:dyDescent="0.3">
      <c r="A161" s="153"/>
      <c r="B161" s="148"/>
      <c r="C161" s="75">
        <v>6</v>
      </c>
      <c r="D161" s="76" t="s">
        <v>205</v>
      </c>
      <c r="E161" s="76">
        <v>104932633.5501</v>
      </c>
      <c r="F161" s="76"/>
      <c r="G161" s="76">
        <v>0</v>
      </c>
      <c r="H161" s="76">
        <v>4460773.7596000005</v>
      </c>
      <c r="I161" s="76">
        <v>2138828.8694000002</v>
      </c>
      <c r="J161" s="76">
        <v>21177935.0726</v>
      </c>
      <c r="K161" s="125">
        <f t="shared" si="14"/>
        <v>132710171.25169998</v>
      </c>
      <c r="L161" s="73"/>
      <c r="M161" s="145"/>
      <c r="N161" s="148"/>
      <c r="O161" s="78">
        <v>3</v>
      </c>
      <c r="P161" s="76" t="s">
        <v>582</v>
      </c>
      <c r="Q161" s="76">
        <v>127916311.2013</v>
      </c>
      <c r="R161" s="76">
        <v>0</v>
      </c>
      <c r="S161" s="76">
        <v>5437829.0636</v>
      </c>
      <c r="T161" s="76">
        <v>2607302.3234000001</v>
      </c>
      <c r="U161" s="76">
        <v>28458024.3149</v>
      </c>
      <c r="V161" s="77">
        <f t="shared" si="15"/>
        <v>164419466.9032</v>
      </c>
    </row>
    <row r="162" spans="1:22" ht="24.9" customHeight="1" x14ac:dyDescent="0.3">
      <c r="A162" s="153"/>
      <c r="B162" s="148"/>
      <c r="C162" s="75">
        <v>7</v>
      </c>
      <c r="D162" s="76" t="s">
        <v>206</v>
      </c>
      <c r="E162" s="76">
        <v>175901137.87079999</v>
      </c>
      <c r="F162" s="76"/>
      <c r="G162" s="76">
        <v>0</v>
      </c>
      <c r="H162" s="76">
        <v>7477704.0617000004</v>
      </c>
      <c r="I162" s="76">
        <v>3585371.1005000002</v>
      </c>
      <c r="J162" s="76">
        <v>30687672.438099999</v>
      </c>
      <c r="K162" s="125">
        <f t="shared" si="14"/>
        <v>217651885.47109997</v>
      </c>
      <c r="L162" s="73"/>
      <c r="M162" s="145"/>
      <c r="N162" s="148"/>
      <c r="O162" s="78">
        <v>4</v>
      </c>
      <c r="P162" s="76" t="s">
        <v>583</v>
      </c>
      <c r="Q162" s="76">
        <v>208228964.1178</v>
      </c>
      <c r="R162" s="76">
        <v>0</v>
      </c>
      <c r="S162" s="76">
        <v>8851986.9148999993</v>
      </c>
      <c r="T162" s="76">
        <v>4244305.1777999997</v>
      </c>
      <c r="U162" s="76">
        <v>27526062.236900002</v>
      </c>
      <c r="V162" s="77">
        <f t="shared" si="15"/>
        <v>248851318.4474</v>
      </c>
    </row>
    <row r="163" spans="1:22" ht="24.9" customHeight="1" x14ac:dyDescent="0.3">
      <c r="A163" s="153"/>
      <c r="B163" s="148"/>
      <c r="C163" s="75">
        <v>8</v>
      </c>
      <c r="D163" s="76" t="s">
        <v>207</v>
      </c>
      <c r="E163" s="76">
        <v>116405310.3691</v>
      </c>
      <c r="F163" s="76"/>
      <c r="G163" s="76">
        <v>0</v>
      </c>
      <c r="H163" s="76">
        <v>4948486.8186999997</v>
      </c>
      <c r="I163" s="76">
        <v>2372675.0196000002</v>
      </c>
      <c r="J163" s="76">
        <v>23465541.051399998</v>
      </c>
      <c r="K163" s="125">
        <f t="shared" si="14"/>
        <v>147192013.2588</v>
      </c>
      <c r="L163" s="73"/>
      <c r="M163" s="145"/>
      <c r="N163" s="148"/>
      <c r="O163" s="78">
        <v>5</v>
      </c>
      <c r="P163" s="76" t="s">
        <v>584</v>
      </c>
      <c r="Q163" s="76">
        <v>124990623.0988</v>
      </c>
      <c r="R163" s="76">
        <v>0</v>
      </c>
      <c r="S163" s="76">
        <v>5313455.6224999996</v>
      </c>
      <c r="T163" s="76">
        <v>2547668.3853000002</v>
      </c>
      <c r="U163" s="76">
        <v>26111912.083299998</v>
      </c>
      <c r="V163" s="77">
        <f t="shared" si="15"/>
        <v>158963659.18990001</v>
      </c>
    </row>
    <row r="164" spans="1:22" ht="24.9" customHeight="1" x14ac:dyDescent="0.3">
      <c r="A164" s="153"/>
      <c r="B164" s="148"/>
      <c r="C164" s="75">
        <v>9</v>
      </c>
      <c r="D164" s="76" t="s">
        <v>208</v>
      </c>
      <c r="E164" s="76">
        <v>138248957.3087</v>
      </c>
      <c r="F164" s="76"/>
      <c r="G164" s="76">
        <v>0</v>
      </c>
      <c r="H164" s="76">
        <v>5877078.4664000003</v>
      </c>
      <c r="I164" s="76">
        <v>2817911.3689000001</v>
      </c>
      <c r="J164" s="76">
        <v>26159185.022300001</v>
      </c>
      <c r="K164" s="125">
        <f t="shared" si="14"/>
        <v>173103132.1663</v>
      </c>
      <c r="L164" s="73"/>
      <c r="M164" s="145"/>
      <c r="N164" s="148"/>
      <c r="O164" s="78">
        <v>6</v>
      </c>
      <c r="P164" s="76" t="s">
        <v>585</v>
      </c>
      <c r="Q164" s="76">
        <v>131641616.8309</v>
      </c>
      <c r="R164" s="76">
        <v>0</v>
      </c>
      <c r="S164" s="76">
        <v>5596194.9126000004</v>
      </c>
      <c r="T164" s="76">
        <v>2683234.7666000002</v>
      </c>
      <c r="U164" s="76">
        <v>26856861.0506</v>
      </c>
      <c r="V164" s="77">
        <f t="shared" si="15"/>
        <v>166777907.5607</v>
      </c>
    </row>
    <row r="165" spans="1:22" ht="24.9" customHeight="1" x14ac:dyDescent="0.3">
      <c r="A165" s="153"/>
      <c r="B165" s="148"/>
      <c r="C165" s="75">
        <v>10</v>
      </c>
      <c r="D165" s="76" t="s">
        <v>209</v>
      </c>
      <c r="E165" s="76">
        <v>117838165.2929</v>
      </c>
      <c r="F165" s="76"/>
      <c r="G165" s="76">
        <v>0</v>
      </c>
      <c r="H165" s="76">
        <v>5009398.6764000002</v>
      </c>
      <c r="I165" s="76">
        <v>2401880.7239999999</v>
      </c>
      <c r="J165" s="76">
        <v>22875823.310699999</v>
      </c>
      <c r="K165" s="125">
        <f t="shared" si="14"/>
        <v>148125268.00400001</v>
      </c>
      <c r="L165" s="73"/>
      <c r="M165" s="145"/>
      <c r="N165" s="148"/>
      <c r="O165" s="78">
        <v>7</v>
      </c>
      <c r="P165" s="76" t="s">
        <v>586</v>
      </c>
      <c r="Q165" s="76">
        <v>124689317.62980001</v>
      </c>
      <c r="R165" s="76">
        <v>0</v>
      </c>
      <c r="S165" s="76">
        <v>5300646.8756999997</v>
      </c>
      <c r="T165" s="76">
        <v>2541526.9133000001</v>
      </c>
      <c r="U165" s="76">
        <v>24968626.339699998</v>
      </c>
      <c r="V165" s="77">
        <f t="shared" si="15"/>
        <v>157500117.75849998</v>
      </c>
    </row>
    <row r="166" spans="1:22" ht="24.9" customHeight="1" x14ac:dyDescent="0.3">
      <c r="A166" s="153"/>
      <c r="B166" s="148"/>
      <c r="C166" s="75">
        <v>11</v>
      </c>
      <c r="D166" s="76" t="s">
        <v>210</v>
      </c>
      <c r="E166" s="76">
        <v>169780942.15360001</v>
      </c>
      <c r="F166" s="76"/>
      <c r="G166" s="76">
        <v>0</v>
      </c>
      <c r="H166" s="76">
        <v>7217529.4379000003</v>
      </c>
      <c r="I166" s="76">
        <v>3460623.9095000001</v>
      </c>
      <c r="J166" s="76">
        <v>33258901.5579</v>
      </c>
      <c r="K166" s="125">
        <f t="shared" si="14"/>
        <v>213717997.05890003</v>
      </c>
      <c r="L166" s="73"/>
      <c r="M166" s="145"/>
      <c r="N166" s="148"/>
      <c r="O166" s="78">
        <v>8</v>
      </c>
      <c r="P166" s="76" t="s">
        <v>587</v>
      </c>
      <c r="Q166" s="76">
        <v>111417805.3176</v>
      </c>
      <c r="R166" s="76">
        <v>0</v>
      </c>
      <c r="S166" s="76">
        <v>4736463.8196999999</v>
      </c>
      <c r="T166" s="76">
        <v>2271015.3220000002</v>
      </c>
      <c r="U166" s="76">
        <v>22871366.833700001</v>
      </c>
      <c r="V166" s="77">
        <f t="shared" si="15"/>
        <v>141296651.29299998</v>
      </c>
    </row>
    <row r="167" spans="1:22" ht="24.9" customHeight="1" x14ac:dyDescent="0.3">
      <c r="A167" s="153"/>
      <c r="B167" s="148"/>
      <c r="C167" s="75">
        <v>12</v>
      </c>
      <c r="D167" s="76" t="s">
        <v>211</v>
      </c>
      <c r="E167" s="76">
        <v>120241574.59020001</v>
      </c>
      <c r="F167" s="76"/>
      <c r="G167" s="76">
        <v>0</v>
      </c>
      <c r="H167" s="76">
        <v>5111569.6100000003</v>
      </c>
      <c r="I167" s="76">
        <v>2450869.1179</v>
      </c>
      <c r="J167" s="76">
        <v>24293421.77</v>
      </c>
      <c r="K167" s="125">
        <f t="shared" si="14"/>
        <v>152097435.08810002</v>
      </c>
      <c r="L167" s="73"/>
      <c r="M167" s="145"/>
      <c r="N167" s="148"/>
      <c r="O167" s="78">
        <v>9</v>
      </c>
      <c r="P167" s="76" t="s">
        <v>588</v>
      </c>
      <c r="Q167" s="76">
        <v>120226225.9065</v>
      </c>
      <c r="R167" s="76">
        <v>0</v>
      </c>
      <c r="S167" s="76">
        <v>5110917.1245999997</v>
      </c>
      <c r="T167" s="76">
        <v>2450556.2675999999</v>
      </c>
      <c r="U167" s="76">
        <v>24664600.723499998</v>
      </c>
      <c r="V167" s="77">
        <f t="shared" si="15"/>
        <v>152452300.02219999</v>
      </c>
    </row>
    <row r="168" spans="1:22" ht="24.9" customHeight="1" x14ac:dyDescent="0.3">
      <c r="A168" s="153"/>
      <c r="B168" s="148"/>
      <c r="C168" s="75">
        <v>13</v>
      </c>
      <c r="D168" s="76" t="s">
        <v>212</v>
      </c>
      <c r="E168" s="76">
        <v>138730770.56209999</v>
      </c>
      <c r="F168" s="76"/>
      <c r="G168" s="76">
        <v>0</v>
      </c>
      <c r="H168" s="76">
        <v>5897560.7495999997</v>
      </c>
      <c r="I168" s="76">
        <v>2827732.1088</v>
      </c>
      <c r="J168" s="76">
        <v>29517030.1362</v>
      </c>
      <c r="K168" s="125">
        <f t="shared" si="14"/>
        <v>176973093.55669999</v>
      </c>
      <c r="L168" s="73"/>
      <c r="M168" s="145"/>
      <c r="N168" s="148"/>
      <c r="O168" s="78">
        <v>10</v>
      </c>
      <c r="P168" s="76" t="s">
        <v>589</v>
      </c>
      <c r="Q168" s="76">
        <v>132402847.1411</v>
      </c>
      <c r="R168" s="76">
        <v>0</v>
      </c>
      <c r="S168" s="76">
        <v>5628555.4479</v>
      </c>
      <c r="T168" s="76">
        <v>2698750.8297000001</v>
      </c>
      <c r="U168" s="76">
        <v>26375420.107900001</v>
      </c>
      <c r="V168" s="77">
        <f t="shared" si="15"/>
        <v>167105573.5266</v>
      </c>
    </row>
    <row r="169" spans="1:22" ht="24.9" customHeight="1" x14ac:dyDescent="0.3">
      <c r="A169" s="153"/>
      <c r="B169" s="148"/>
      <c r="C169" s="75">
        <v>14</v>
      </c>
      <c r="D169" s="76" t="s">
        <v>213</v>
      </c>
      <c r="E169" s="76">
        <v>122630772.881</v>
      </c>
      <c r="F169" s="76"/>
      <c r="G169" s="76">
        <v>0</v>
      </c>
      <c r="H169" s="76">
        <v>5213136.4217999997</v>
      </c>
      <c r="I169" s="76">
        <v>2499567.8506999998</v>
      </c>
      <c r="J169" s="76">
        <v>22552084.8805</v>
      </c>
      <c r="K169" s="125">
        <f t="shared" si="14"/>
        <v>152895562.03400001</v>
      </c>
      <c r="L169" s="73"/>
      <c r="M169" s="145"/>
      <c r="N169" s="148"/>
      <c r="O169" s="78">
        <v>11</v>
      </c>
      <c r="P169" s="76" t="s">
        <v>590</v>
      </c>
      <c r="Q169" s="76">
        <v>129330400.15719999</v>
      </c>
      <c r="R169" s="76">
        <v>0</v>
      </c>
      <c r="S169" s="76">
        <v>5497943.1643000003</v>
      </c>
      <c r="T169" s="76">
        <v>2636125.5233999998</v>
      </c>
      <c r="U169" s="76">
        <v>23972123.473999999</v>
      </c>
      <c r="V169" s="77">
        <f t="shared" si="15"/>
        <v>161436592.31890002</v>
      </c>
    </row>
    <row r="170" spans="1:22" ht="24.9" customHeight="1" x14ac:dyDescent="0.3">
      <c r="A170" s="153"/>
      <c r="B170" s="148"/>
      <c r="C170" s="75">
        <v>15</v>
      </c>
      <c r="D170" s="76" t="s">
        <v>214</v>
      </c>
      <c r="E170" s="76">
        <v>112854592.50920001</v>
      </c>
      <c r="F170" s="76"/>
      <c r="G170" s="76">
        <v>0</v>
      </c>
      <c r="H170" s="76">
        <v>4797542.8414000003</v>
      </c>
      <c r="I170" s="76">
        <v>2300301.1773999999</v>
      </c>
      <c r="J170" s="76">
        <v>20872874.964699998</v>
      </c>
      <c r="K170" s="125">
        <f t="shared" si="14"/>
        <v>140825311.49269998</v>
      </c>
      <c r="L170" s="73"/>
      <c r="M170" s="145"/>
      <c r="N170" s="148"/>
      <c r="O170" s="78">
        <v>12</v>
      </c>
      <c r="P170" s="76" t="s">
        <v>591</v>
      </c>
      <c r="Q170" s="76">
        <v>150491547.16060001</v>
      </c>
      <c r="R170" s="76">
        <v>0</v>
      </c>
      <c r="S170" s="76">
        <v>6397521.1705999998</v>
      </c>
      <c r="T170" s="76">
        <v>3067450.5611</v>
      </c>
      <c r="U170" s="76">
        <v>29707230.5141</v>
      </c>
      <c r="V170" s="77">
        <f t="shared" si="15"/>
        <v>189663749.40640002</v>
      </c>
    </row>
    <row r="171" spans="1:22" ht="24.9" customHeight="1" x14ac:dyDescent="0.3">
      <c r="A171" s="153"/>
      <c r="B171" s="148"/>
      <c r="C171" s="75">
        <v>16</v>
      </c>
      <c r="D171" s="76" t="s">
        <v>215</v>
      </c>
      <c r="E171" s="76">
        <v>165363565.81470001</v>
      </c>
      <c r="F171" s="76"/>
      <c r="G171" s="76">
        <v>0</v>
      </c>
      <c r="H171" s="76">
        <v>7029743.0859000003</v>
      </c>
      <c r="I171" s="76">
        <v>3370585.0748000001</v>
      </c>
      <c r="J171" s="76">
        <v>26376773.1098</v>
      </c>
      <c r="K171" s="125">
        <f t="shared" si="14"/>
        <v>202140667.08520004</v>
      </c>
      <c r="L171" s="73"/>
      <c r="M171" s="145"/>
      <c r="N171" s="148"/>
      <c r="O171" s="78">
        <v>13</v>
      </c>
      <c r="P171" s="76" t="s">
        <v>592</v>
      </c>
      <c r="Q171" s="76">
        <v>154159186.229</v>
      </c>
      <c r="R171" s="76">
        <v>0</v>
      </c>
      <c r="S171" s="76">
        <v>6553435.5659999996</v>
      </c>
      <c r="T171" s="76">
        <v>3142207.5939000002</v>
      </c>
      <c r="U171" s="76">
        <v>28082848.658399999</v>
      </c>
      <c r="V171" s="77">
        <f t="shared" si="15"/>
        <v>191937678.04730001</v>
      </c>
    </row>
    <row r="172" spans="1:22" ht="24.9" customHeight="1" x14ac:dyDescent="0.3">
      <c r="A172" s="153"/>
      <c r="B172" s="148"/>
      <c r="C172" s="75">
        <v>17</v>
      </c>
      <c r="D172" s="76" t="s">
        <v>216</v>
      </c>
      <c r="E172" s="76">
        <v>170423964.49070001</v>
      </c>
      <c r="F172" s="76"/>
      <c r="G172" s="76">
        <v>0</v>
      </c>
      <c r="H172" s="76">
        <v>7244864.8536999999</v>
      </c>
      <c r="I172" s="76">
        <v>3473730.5540999998</v>
      </c>
      <c r="J172" s="76">
        <v>29095187.4098</v>
      </c>
      <c r="K172" s="125">
        <f t="shared" si="14"/>
        <v>210237747.30830002</v>
      </c>
      <c r="L172" s="73"/>
      <c r="M172" s="145"/>
      <c r="N172" s="148"/>
      <c r="O172" s="78">
        <v>14</v>
      </c>
      <c r="P172" s="76" t="s">
        <v>593</v>
      </c>
      <c r="Q172" s="76">
        <v>170695132.86359999</v>
      </c>
      <c r="R172" s="76">
        <v>0</v>
      </c>
      <c r="S172" s="76">
        <v>7256392.4473999999</v>
      </c>
      <c r="T172" s="76">
        <v>3479257.7453999999</v>
      </c>
      <c r="U172" s="76">
        <v>29104524.155499998</v>
      </c>
      <c r="V172" s="77">
        <f t="shared" si="15"/>
        <v>210535307.2119</v>
      </c>
    </row>
    <row r="173" spans="1:22" ht="24.9" customHeight="1" x14ac:dyDescent="0.3">
      <c r="A173" s="153"/>
      <c r="B173" s="148"/>
      <c r="C173" s="75">
        <v>18</v>
      </c>
      <c r="D173" s="76" t="s">
        <v>217</v>
      </c>
      <c r="E173" s="76">
        <v>94892146.861699998</v>
      </c>
      <c r="F173" s="76"/>
      <c r="G173" s="76">
        <v>0</v>
      </c>
      <c r="H173" s="76">
        <v>4033944.2974</v>
      </c>
      <c r="I173" s="76">
        <v>1934174.8731</v>
      </c>
      <c r="J173" s="76">
        <v>20625918.8072</v>
      </c>
      <c r="K173" s="125">
        <f t="shared" si="14"/>
        <v>121486184.83939999</v>
      </c>
      <c r="L173" s="73"/>
      <c r="M173" s="145"/>
      <c r="N173" s="148"/>
      <c r="O173" s="78">
        <v>15</v>
      </c>
      <c r="P173" s="76" t="s">
        <v>594</v>
      </c>
      <c r="Q173" s="76">
        <v>201409643.77169999</v>
      </c>
      <c r="R173" s="76">
        <v>0</v>
      </c>
      <c r="S173" s="76">
        <v>8562091.9200999998</v>
      </c>
      <c r="T173" s="76">
        <v>4105307.8160000001</v>
      </c>
      <c r="U173" s="76">
        <v>30000623.854499999</v>
      </c>
      <c r="V173" s="77">
        <f t="shared" si="15"/>
        <v>244077667.36230001</v>
      </c>
    </row>
    <row r="174" spans="1:22" ht="24.9" customHeight="1" x14ac:dyDescent="0.3">
      <c r="A174" s="153"/>
      <c r="B174" s="148"/>
      <c r="C174" s="75">
        <v>19</v>
      </c>
      <c r="D174" s="76" t="s">
        <v>218</v>
      </c>
      <c r="E174" s="76">
        <v>127838179.24169999</v>
      </c>
      <c r="F174" s="76"/>
      <c r="G174" s="76">
        <v>0</v>
      </c>
      <c r="H174" s="76">
        <v>5434507.6087999996</v>
      </c>
      <c r="I174" s="76">
        <v>2605709.7694000001</v>
      </c>
      <c r="J174" s="76">
        <v>23328126.070599999</v>
      </c>
      <c r="K174" s="125">
        <f t="shared" si="14"/>
        <v>159206522.69049999</v>
      </c>
      <c r="L174" s="73"/>
      <c r="M174" s="145"/>
      <c r="N174" s="148"/>
      <c r="O174" s="78">
        <v>16</v>
      </c>
      <c r="P174" s="76" t="s">
        <v>595</v>
      </c>
      <c r="Q174" s="76">
        <v>127559213.9287</v>
      </c>
      <c r="R174" s="76">
        <v>0</v>
      </c>
      <c r="S174" s="76">
        <v>5422648.5607000003</v>
      </c>
      <c r="T174" s="76">
        <v>2600023.6540000001</v>
      </c>
      <c r="U174" s="76">
        <v>29219410.205899999</v>
      </c>
      <c r="V174" s="77">
        <f t="shared" si="15"/>
        <v>164801296.34930003</v>
      </c>
    </row>
    <row r="175" spans="1:22" ht="24.9" customHeight="1" x14ac:dyDescent="0.3">
      <c r="A175" s="153"/>
      <c r="B175" s="148"/>
      <c r="C175" s="75">
        <v>20</v>
      </c>
      <c r="D175" s="76" t="s">
        <v>219</v>
      </c>
      <c r="E175" s="76">
        <v>151282631.82210001</v>
      </c>
      <c r="F175" s="76"/>
      <c r="G175" s="76">
        <v>0</v>
      </c>
      <c r="H175" s="76">
        <v>6431150.8392000003</v>
      </c>
      <c r="I175" s="76">
        <v>3083575.1417999999</v>
      </c>
      <c r="J175" s="76">
        <v>25438086.8358</v>
      </c>
      <c r="K175" s="125">
        <f t="shared" si="14"/>
        <v>186235444.63889998</v>
      </c>
      <c r="L175" s="73"/>
      <c r="M175" s="145"/>
      <c r="N175" s="148"/>
      <c r="O175" s="78">
        <v>17</v>
      </c>
      <c r="P175" s="76" t="s">
        <v>596</v>
      </c>
      <c r="Q175" s="76">
        <v>173136234.2024</v>
      </c>
      <c r="R175" s="76">
        <v>0</v>
      </c>
      <c r="S175" s="76">
        <v>7360165.7010000004</v>
      </c>
      <c r="T175" s="76">
        <v>3529014.4116000002</v>
      </c>
      <c r="U175" s="76">
        <v>31719891.5878</v>
      </c>
      <c r="V175" s="77">
        <f t="shared" si="15"/>
        <v>215745305.90279999</v>
      </c>
    </row>
    <row r="176" spans="1:22" ht="24.9" customHeight="1" x14ac:dyDescent="0.3">
      <c r="A176" s="153"/>
      <c r="B176" s="148"/>
      <c r="C176" s="75">
        <v>21</v>
      </c>
      <c r="D176" s="76" t="s">
        <v>220</v>
      </c>
      <c r="E176" s="76">
        <v>220303661.91150001</v>
      </c>
      <c r="F176" s="76"/>
      <c r="G176" s="76">
        <v>0</v>
      </c>
      <c r="H176" s="76">
        <v>9365292.3877000008</v>
      </c>
      <c r="I176" s="76">
        <v>4490422.2468999997</v>
      </c>
      <c r="J176" s="76">
        <v>47349827.9441</v>
      </c>
      <c r="K176" s="125">
        <f t="shared" si="14"/>
        <v>281509204.49019998</v>
      </c>
      <c r="L176" s="73"/>
      <c r="M176" s="145"/>
      <c r="N176" s="148"/>
      <c r="O176" s="78">
        <v>18</v>
      </c>
      <c r="P176" s="76" t="s">
        <v>597</v>
      </c>
      <c r="Q176" s="76">
        <v>116949806.2401</v>
      </c>
      <c r="R176" s="76">
        <v>0</v>
      </c>
      <c r="S176" s="76">
        <v>4971633.7922999999</v>
      </c>
      <c r="T176" s="76">
        <v>2383773.4114999999</v>
      </c>
      <c r="U176" s="76">
        <v>23599936.349199999</v>
      </c>
      <c r="V176" s="77">
        <f t="shared" si="15"/>
        <v>147905149.7931</v>
      </c>
    </row>
    <row r="177" spans="1:22" ht="24.9" customHeight="1" x14ac:dyDescent="0.3">
      <c r="A177" s="153"/>
      <c r="B177" s="148"/>
      <c r="C177" s="75">
        <v>22</v>
      </c>
      <c r="D177" s="76" t="s">
        <v>221</v>
      </c>
      <c r="E177" s="76">
        <v>137570625.64930001</v>
      </c>
      <c r="F177" s="76"/>
      <c r="G177" s="76">
        <v>0</v>
      </c>
      <c r="H177" s="76">
        <v>5848242.0219000001</v>
      </c>
      <c r="I177" s="76">
        <v>2804085.0186999999</v>
      </c>
      <c r="J177" s="76">
        <v>24813886.0385</v>
      </c>
      <c r="K177" s="125">
        <f t="shared" si="14"/>
        <v>171036838.72840002</v>
      </c>
      <c r="L177" s="73"/>
      <c r="M177" s="145"/>
      <c r="N177" s="148"/>
      <c r="O177" s="78">
        <v>19</v>
      </c>
      <c r="P177" s="76" t="s">
        <v>598</v>
      </c>
      <c r="Q177" s="76">
        <v>134595757.16299999</v>
      </c>
      <c r="R177" s="76">
        <v>0</v>
      </c>
      <c r="S177" s="76">
        <v>5721777.8816999998</v>
      </c>
      <c r="T177" s="76">
        <v>2743448.6430000002</v>
      </c>
      <c r="U177" s="76">
        <v>26728411.6646</v>
      </c>
      <c r="V177" s="77">
        <f t="shared" si="15"/>
        <v>169789395.35229999</v>
      </c>
    </row>
    <row r="178" spans="1:22" ht="24.9" customHeight="1" x14ac:dyDescent="0.3">
      <c r="A178" s="153"/>
      <c r="B178" s="148"/>
      <c r="C178" s="75">
        <v>23</v>
      </c>
      <c r="D178" s="76" t="s">
        <v>222</v>
      </c>
      <c r="E178" s="76">
        <v>128108418.6776</v>
      </c>
      <c r="F178" s="76"/>
      <c r="G178" s="76">
        <v>0</v>
      </c>
      <c r="H178" s="76">
        <v>5445995.7126000002</v>
      </c>
      <c r="I178" s="76">
        <v>2611218.0263</v>
      </c>
      <c r="J178" s="76">
        <v>24083075.124400001</v>
      </c>
      <c r="K178" s="125">
        <f t="shared" si="14"/>
        <v>160248707.54089999</v>
      </c>
      <c r="L178" s="73"/>
      <c r="M178" s="145"/>
      <c r="N178" s="148"/>
      <c r="O178" s="78">
        <v>20</v>
      </c>
      <c r="P178" s="76" t="s">
        <v>599</v>
      </c>
      <c r="Q178" s="76">
        <v>155241132.04629999</v>
      </c>
      <c r="R178" s="76">
        <v>0</v>
      </c>
      <c r="S178" s="76">
        <v>6599429.9848999996</v>
      </c>
      <c r="T178" s="76">
        <v>3164260.7614000002</v>
      </c>
      <c r="U178" s="76">
        <v>28098710.864500001</v>
      </c>
      <c r="V178" s="77">
        <f t="shared" si="15"/>
        <v>193103533.65710002</v>
      </c>
    </row>
    <row r="179" spans="1:22" ht="24.9" customHeight="1" x14ac:dyDescent="0.3">
      <c r="A179" s="153"/>
      <c r="B179" s="148"/>
      <c r="C179" s="75">
        <v>24</v>
      </c>
      <c r="D179" s="76" t="s">
        <v>223</v>
      </c>
      <c r="E179" s="76">
        <v>125045963.0467</v>
      </c>
      <c r="F179" s="76"/>
      <c r="G179" s="76">
        <v>0</v>
      </c>
      <c r="H179" s="76">
        <v>5315808.1698000003</v>
      </c>
      <c r="I179" s="76">
        <v>2548796.3725999999</v>
      </c>
      <c r="J179" s="76">
        <v>23692094.733600002</v>
      </c>
      <c r="K179" s="125">
        <f t="shared" si="14"/>
        <v>156602662.32269999</v>
      </c>
      <c r="L179" s="73"/>
      <c r="M179" s="145"/>
      <c r="N179" s="148"/>
      <c r="O179" s="78">
        <v>21</v>
      </c>
      <c r="P179" s="76" t="s">
        <v>600</v>
      </c>
      <c r="Q179" s="76">
        <v>146040068.1142</v>
      </c>
      <c r="R179" s="76">
        <v>0</v>
      </c>
      <c r="S179" s="76">
        <v>6208285.0839999998</v>
      </c>
      <c r="T179" s="76">
        <v>2976716.6151999999</v>
      </c>
      <c r="U179" s="76">
        <v>27761006.7962</v>
      </c>
      <c r="V179" s="77">
        <f t="shared" si="15"/>
        <v>182986076.60960001</v>
      </c>
    </row>
    <row r="180" spans="1:22" ht="24.9" customHeight="1" x14ac:dyDescent="0.3">
      <c r="A180" s="153"/>
      <c r="B180" s="148"/>
      <c r="C180" s="75">
        <v>25</v>
      </c>
      <c r="D180" s="76" t="s">
        <v>224</v>
      </c>
      <c r="E180" s="76">
        <v>143011166.23390001</v>
      </c>
      <c r="F180" s="76"/>
      <c r="G180" s="76">
        <v>0</v>
      </c>
      <c r="H180" s="76">
        <v>6079523.9391999999</v>
      </c>
      <c r="I180" s="76">
        <v>2914978.8834000002</v>
      </c>
      <c r="J180" s="76">
        <v>31003652.180599999</v>
      </c>
      <c r="K180" s="125">
        <f t="shared" si="14"/>
        <v>183009321.23710001</v>
      </c>
      <c r="L180" s="73"/>
      <c r="M180" s="145"/>
      <c r="N180" s="148"/>
      <c r="O180" s="78">
        <v>22</v>
      </c>
      <c r="P180" s="76" t="s">
        <v>601</v>
      </c>
      <c r="Q180" s="76">
        <v>172641736.51010001</v>
      </c>
      <c r="R180" s="76">
        <v>0</v>
      </c>
      <c r="S180" s="76">
        <v>7339144.1917000003</v>
      </c>
      <c r="T180" s="76">
        <v>3518935.1264</v>
      </c>
      <c r="U180" s="76">
        <v>31172013.2892</v>
      </c>
      <c r="V180" s="77">
        <f t="shared" si="15"/>
        <v>214671829.11740002</v>
      </c>
    </row>
    <row r="181" spans="1:22" ht="24.9" customHeight="1" x14ac:dyDescent="0.3">
      <c r="A181" s="153"/>
      <c r="B181" s="148"/>
      <c r="C181" s="75">
        <v>26</v>
      </c>
      <c r="D181" s="76" t="s">
        <v>225</v>
      </c>
      <c r="E181" s="76">
        <v>124312318.07520001</v>
      </c>
      <c r="F181" s="76"/>
      <c r="G181" s="76">
        <v>0</v>
      </c>
      <c r="H181" s="76">
        <v>5284620.3103</v>
      </c>
      <c r="I181" s="76">
        <v>2533842.5781</v>
      </c>
      <c r="J181" s="76">
        <v>23114388.590999998</v>
      </c>
      <c r="K181" s="125">
        <f t="shared" si="14"/>
        <v>155245169.5546</v>
      </c>
      <c r="L181" s="73"/>
      <c r="M181" s="145"/>
      <c r="N181" s="148"/>
      <c r="O181" s="78">
        <v>23</v>
      </c>
      <c r="P181" s="76" t="s">
        <v>602</v>
      </c>
      <c r="Q181" s="76">
        <v>126257237.05490001</v>
      </c>
      <c r="R181" s="76">
        <v>0</v>
      </c>
      <c r="S181" s="76">
        <v>5367300.4380000001</v>
      </c>
      <c r="T181" s="76">
        <v>2573485.6206999999</v>
      </c>
      <c r="U181" s="76">
        <v>30090049.914799999</v>
      </c>
      <c r="V181" s="77">
        <f t="shared" si="15"/>
        <v>164288073.0284</v>
      </c>
    </row>
    <row r="182" spans="1:22" ht="24.9" customHeight="1" x14ac:dyDescent="0.3">
      <c r="A182" s="153"/>
      <c r="B182" s="149"/>
      <c r="C182" s="75">
        <v>27</v>
      </c>
      <c r="D182" s="76" t="s">
        <v>226</v>
      </c>
      <c r="E182" s="76">
        <v>120566266.9886</v>
      </c>
      <c r="F182" s="76"/>
      <c r="G182" s="76">
        <v>0</v>
      </c>
      <c r="H182" s="76">
        <v>5125372.5546000004</v>
      </c>
      <c r="I182" s="76">
        <v>2457487.2829</v>
      </c>
      <c r="J182" s="76">
        <v>23259102.4855</v>
      </c>
      <c r="K182" s="125">
        <f t="shared" si="14"/>
        <v>151408229.3116</v>
      </c>
      <c r="L182" s="73"/>
      <c r="M182" s="145"/>
      <c r="N182" s="148"/>
      <c r="O182" s="78">
        <v>24</v>
      </c>
      <c r="P182" s="76" t="s">
        <v>603</v>
      </c>
      <c r="Q182" s="76">
        <v>102753350.48289999</v>
      </c>
      <c r="R182" s="76">
        <v>0</v>
      </c>
      <c r="S182" s="76">
        <v>4368130.6190999998</v>
      </c>
      <c r="T182" s="76">
        <v>2094408.8126000001</v>
      </c>
      <c r="U182" s="76">
        <v>22444351.648800001</v>
      </c>
      <c r="V182" s="77">
        <f t="shared" si="15"/>
        <v>131660241.5634</v>
      </c>
    </row>
    <row r="183" spans="1:22" ht="24.9" customHeight="1" x14ac:dyDescent="0.3">
      <c r="A183" s="75"/>
      <c r="B183" s="150" t="s">
        <v>818</v>
      </c>
      <c r="C183" s="151"/>
      <c r="D183" s="152"/>
      <c r="E183" s="79">
        <f>SUM(E156:E182)</f>
        <v>3724776016.8953004</v>
      </c>
      <c r="F183" s="79"/>
      <c r="G183" s="79">
        <f t="shared" ref="G183:J183" si="19">SUM(G156:G182)</f>
        <v>0</v>
      </c>
      <c r="H183" s="79">
        <f t="shared" si="19"/>
        <v>158343334.71419999</v>
      </c>
      <c r="I183" s="79">
        <f t="shared" si="19"/>
        <v>75921648.083499998</v>
      </c>
      <c r="J183" s="79">
        <f t="shared" si="19"/>
        <v>707803008.6099999</v>
      </c>
      <c r="K183" s="126">
        <f t="shared" si="14"/>
        <v>4666844008.3030005</v>
      </c>
      <c r="L183" s="73"/>
      <c r="M183" s="146"/>
      <c r="N183" s="149"/>
      <c r="O183" s="78">
        <v>25</v>
      </c>
      <c r="P183" s="76" t="s">
        <v>604</v>
      </c>
      <c r="Q183" s="76">
        <v>114538203.78309999</v>
      </c>
      <c r="R183" s="76">
        <v>0</v>
      </c>
      <c r="S183" s="76">
        <v>4869114.5607000003</v>
      </c>
      <c r="T183" s="76">
        <v>2334618.0173999998</v>
      </c>
      <c r="U183" s="76">
        <v>22343143.877500001</v>
      </c>
      <c r="V183" s="77">
        <f t="shared" si="15"/>
        <v>144085080.2387</v>
      </c>
    </row>
    <row r="184" spans="1:22" ht="24.9" customHeight="1" x14ac:dyDescent="0.3">
      <c r="A184" s="153">
        <v>9</v>
      </c>
      <c r="B184" s="147" t="s">
        <v>31</v>
      </c>
      <c r="C184" s="75">
        <v>1</v>
      </c>
      <c r="D184" s="76" t="s">
        <v>227</v>
      </c>
      <c r="E184" s="76">
        <v>127816256.05949999</v>
      </c>
      <c r="F184" s="76"/>
      <c r="G184" s="76">
        <v>-2017457.56</v>
      </c>
      <c r="H184" s="76">
        <v>5433575.6360999998</v>
      </c>
      <c r="I184" s="76">
        <v>2605262.9119000002</v>
      </c>
      <c r="J184" s="76">
        <v>26208781.454799999</v>
      </c>
      <c r="K184" s="125">
        <f t="shared" si="14"/>
        <v>160046418.50229999</v>
      </c>
      <c r="L184" s="73"/>
      <c r="M184" s="74"/>
      <c r="N184" s="150" t="s">
        <v>836</v>
      </c>
      <c r="O184" s="151"/>
      <c r="P184" s="152"/>
      <c r="Q184" s="79">
        <f>SUM(Q159:Q183)</f>
        <v>3499106300.6072006</v>
      </c>
      <c r="R184" s="79">
        <f t="shared" ref="R184:U184" si="20">SUM(R159:R183)</f>
        <v>0</v>
      </c>
      <c r="S184" s="79">
        <f t="shared" si="20"/>
        <v>148749926.8802</v>
      </c>
      <c r="T184" s="79">
        <f t="shared" si="20"/>
        <v>71321850.21509999</v>
      </c>
      <c r="U184" s="79">
        <f t="shared" si="20"/>
        <v>668101037.79690015</v>
      </c>
      <c r="V184" s="79">
        <f>Q184+R184+S184+T184+U184</f>
        <v>4387279115.4994001</v>
      </c>
    </row>
    <row r="185" spans="1:22" ht="24.9" customHeight="1" x14ac:dyDescent="0.3">
      <c r="A185" s="153"/>
      <c r="B185" s="148"/>
      <c r="C185" s="75">
        <v>2</v>
      </c>
      <c r="D185" s="76" t="s">
        <v>228</v>
      </c>
      <c r="E185" s="76">
        <v>160663483.27129999</v>
      </c>
      <c r="F185" s="76"/>
      <c r="G185" s="76">
        <v>-2544453.37</v>
      </c>
      <c r="H185" s="76">
        <v>6829938.6573999999</v>
      </c>
      <c r="I185" s="76">
        <v>3274783.8746000002</v>
      </c>
      <c r="J185" s="76">
        <v>26572175.400199998</v>
      </c>
      <c r="K185" s="125">
        <f t="shared" si="14"/>
        <v>194795927.8335</v>
      </c>
      <c r="L185" s="73"/>
      <c r="M185" s="144">
        <v>27</v>
      </c>
      <c r="N185" s="147" t="s">
        <v>49</v>
      </c>
      <c r="O185" s="78">
        <v>1</v>
      </c>
      <c r="P185" s="76" t="s">
        <v>605</v>
      </c>
      <c r="Q185" s="76">
        <v>128593730.7878</v>
      </c>
      <c r="R185" s="76">
        <v>-5788847.5199999996</v>
      </c>
      <c r="S185" s="76">
        <v>5466626.7351000002</v>
      </c>
      <c r="T185" s="76">
        <v>2621110.0828999998</v>
      </c>
      <c r="U185" s="76">
        <v>31103499.2509</v>
      </c>
      <c r="V185" s="77">
        <f t="shared" si="15"/>
        <v>161996119.33670002</v>
      </c>
    </row>
    <row r="186" spans="1:22" ht="24.9" customHeight="1" x14ac:dyDescent="0.3">
      <c r="A186" s="153"/>
      <c r="B186" s="148"/>
      <c r="C186" s="75">
        <v>3</v>
      </c>
      <c r="D186" s="76" t="s">
        <v>229</v>
      </c>
      <c r="E186" s="76">
        <v>153802263.99399999</v>
      </c>
      <c r="F186" s="76"/>
      <c r="G186" s="76">
        <v>-2434582.2599999998</v>
      </c>
      <c r="H186" s="76">
        <v>6538262.5040999996</v>
      </c>
      <c r="I186" s="76">
        <v>3134932.4922000002</v>
      </c>
      <c r="J186" s="76">
        <v>33484304.1076</v>
      </c>
      <c r="K186" s="125">
        <f t="shared" si="14"/>
        <v>194525180.83789998</v>
      </c>
      <c r="L186" s="73"/>
      <c r="M186" s="145"/>
      <c r="N186" s="148"/>
      <c r="O186" s="78">
        <v>2</v>
      </c>
      <c r="P186" s="76" t="s">
        <v>606</v>
      </c>
      <c r="Q186" s="76">
        <v>132753350.79080001</v>
      </c>
      <c r="R186" s="76">
        <v>-5788847.5199999996</v>
      </c>
      <c r="S186" s="76">
        <v>5643455.6502999999</v>
      </c>
      <c r="T186" s="76">
        <v>2705895.1020999998</v>
      </c>
      <c r="U186" s="76">
        <v>33916684.484999999</v>
      </c>
      <c r="V186" s="77">
        <f t="shared" si="15"/>
        <v>169230538.50819999</v>
      </c>
    </row>
    <row r="187" spans="1:22" ht="24.9" customHeight="1" x14ac:dyDescent="0.3">
      <c r="A187" s="153"/>
      <c r="B187" s="148"/>
      <c r="C187" s="75">
        <v>4</v>
      </c>
      <c r="D187" s="76" t="s">
        <v>230</v>
      </c>
      <c r="E187" s="76">
        <v>99235913.925300002</v>
      </c>
      <c r="F187" s="76"/>
      <c r="G187" s="76">
        <v>-1558697.37</v>
      </c>
      <c r="H187" s="76">
        <v>4218601.4577000001</v>
      </c>
      <c r="I187" s="76">
        <v>2022713.3389999999</v>
      </c>
      <c r="J187" s="76">
        <v>19747978.487300001</v>
      </c>
      <c r="K187" s="125">
        <f t="shared" si="14"/>
        <v>123666509.83930001</v>
      </c>
      <c r="L187" s="73"/>
      <c r="M187" s="145"/>
      <c r="N187" s="148"/>
      <c r="O187" s="78">
        <v>3</v>
      </c>
      <c r="P187" s="76" t="s">
        <v>607</v>
      </c>
      <c r="Q187" s="76">
        <v>204046294.90110001</v>
      </c>
      <c r="R187" s="76">
        <v>-5788847.5199999996</v>
      </c>
      <c r="S187" s="76">
        <v>8674178.1583999991</v>
      </c>
      <c r="T187" s="76">
        <v>4159050.3492999999</v>
      </c>
      <c r="U187" s="76">
        <v>49795384.943700001</v>
      </c>
      <c r="V187" s="77">
        <f t="shared" si="15"/>
        <v>260886060.83249998</v>
      </c>
    </row>
    <row r="188" spans="1:22" ht="24.9" customHeight="1" x14ac:dyDescent="0.3">
      <c r="A188" s="153"/>
      <c r="B188" s="148"/>
      <c r="C188" s="75">
        <v>5</v>
      </c>
      <c r="D188" s="76" t="s">
        <v>231</v>
      </c>
      <c r="E188" s="76">
        <v>118544403.76800001</v>
      </c>
      <c r="F188" s="76"/>
      <c r="G188" s="76">
        <v>-1868649.67</v>
      </c>
      <c r="H188" s="76">
        <v>5039421.4630000005</v>
      </c>
      <c r="I188" s="76">
        <v>2416275.8953</v>
      </c>
      <c r="J188" s="76">
        <v>23968532.207199998</v>
      </c>
      <c r="K188" s="125">
        <f t="shared" si="14"/>
        <v>148099983.66350001</v>
      </c>
      <c r="L188" s="73"/>
      <c r="M188" s="145"/>
      <c r="N188" s="148"/>
      <c r="O188" s="78">
        <v>4</v>
      </c>
      <c r="P188" s="76" t="s">
        <v>608</v>
      </c>
      <c r="Q188" s="76">
        <v>134162151.8231</v>
      </c>
      <c r="R188" s="76">
        <v>-5788847.5199999996</v>
      </c>
      <c r="S188" s="76">
        <v>5703344.9571000002</v>
      </c>
      <c r="T188" s="76">
        <v>2734610.5189999999</v>
      </c>
      <c r="U188" s="76">
        <v>29982627.494199999</v>
      </c>
      <c r="V188" s="77">
        <f t="shared" si="15"/>
        <v>166793887.27340001</v>
      </c>
    </row>
    <row r="189" spans="1:22" ht="24.9" customHeight="1" x14ac:dyDescent="0.3">
      <c r="A189" s="153"/>
      <c r="B189" s="148"/>
      <c r="C189" s="75">
        <v>6</v>
      </c>
      <c r="D189" s="76" t="s">
        <v>232</v>
      </c>
      <c r="E189" s="76">
        <v>136376543.6392</v>
      </c>
      <c r="F189" s="76"/>
      <c r="G189" s="76">
        <v>-2154700.0699999998</v>
      </c>
      <c r="H189" s="76">
        <v>5797480.5998</v>
      </c>
      <c r="I189" s="76">
        <v>2779746.1930999998</v>
      </c>
      <c r="J189" s="76">
        <v>27610000.462099999</v>
      </c>
      <c r="K189" s="125">
        <f t="shared" si="14"/>
        <v>170409070.8242</v>
      </c>
      <c r="L189" s="73"/>
      <c r="M189" s="145"/>
      <c r="N189" s="148"/>
      <c r="O189" s="78">
        <v>5</v>
      </c>
      <c r="P189" s="76" t="s">
        <v>609</v>
      </c>
      <c r="Q189" s="76">
        <v>120233258.0038</v>
      </c>
      <c r="R189" s="76">
        <v>-5788847.5199999996</v>
      </c>
      <c r="S189" s="76">
        <v>5111216.0648999996</v>
      </c>
      <c r="T189" s="76">
        <v>2450699.602</v>
      </c>
      <c r="U189" s="76">
        <v>29236873.922200002</v>
      </c>
      <c r="V189" s="77">
        <f t="shared" si="15"/>
        <v>151243200.0729</v>
      </c>
    </row>
    <row r="190" spans="1:22" ht="24.9" customHeight="1" x14ac:dyDescent="0.3">
      <c r="A190" s="153"/>
      <c r="B190" s="148"/>
      <c r="C190" s="75">
        <v>7</v>
      </c>
      <c r="D190" s="76" t="s">
        <v>233</v>
      </c>
      <c r="E190" s="76">
        <v>156348516.08809999</v>
      </c>
      <c r="F190" s="76"/>
      <c r="G190" s="76">
        <v>-2475446.61</v>
      </c>
      <c r="H190" s="76">
        <v>6646505.8039999995</v>
      </c>
      <c r="I190" s="76">
        <v>3186832.4331</v>
      </c>
      <c r="J190" s="76">
        <v>28584606.586800002</v>
      </c>
      <c r="K190" s="125">
        <f t="shared" si="14"/>
        <v>192291014.30199996</v>
      </c>
      <c r="L190" s="73"/>
      <c r="M190" s="145"/>
      <c r="N190" s="148"/>
      <c r="O190" s="78">
        <v>6</v>
      </c>
      <c r="P190" s="76" t="s">
        <v>610</v>
      </c>
      <c r="Q190" s="76">
        <v>91458408.388400003</v>
      </c>
      <c r="R190" s="76">
        <v>-5788847.5199999996</v>
      </c>
      <c r="S190" s="76">
        <v>3887973.2113000001</v>
      </c>
      <c r="T190" s="76">
        <v>1864185.4072</v>
      </c>
      <c r="U190" s="76">
        <v>22702679.515799999</v>
      </c>
      <c r="V190" s="77">
        <f t="shared" si="15"/>
        <v>114124399.0027</v>
      </c>
    </row>
    <row r="191" spans="1:22" ht="24.9" customHeight="1" x14ac:dyDescent="0.3">
      <c r="A191" s="153"/>
      <c r="B191" s="148"/>
      <c r="C191" s="75">
        <v>8</v>
      </c>
      <c r="D191" s="76" t="s">
        <v>234</v>
      </c>
      <c r="E191" s="76">
        <v>123852093.0398</v>
      </c>
      <c r="F191" s="76"/>
      <c r="G191" s="76">
        <v>-1953847.98</v>
      </c>
      <c r="H191" s="76">
        <v>5265055.7602000004</v>
      </c>
      <c r="I191" s="76">
        <v>2524461.8681999999</v>
      </c>
      <c r="J191" s="76">
        <v>28196729.6712</v>
      </c>
      <c r="K191" s="125">
        <f t="shared" si="14"/>
        <v>157884492.3594</v>
      </c>
      <c r="L191" s="73"/>
      <c r="M191" s="145"/>
      <c r="N191" s="148"/>
      <c r="O191" s="78">
        <v>7</v>
      </c>
      <c r="P191" s="76" t="s">
        <v>792</v>
      </c>
      <c r="Q191" s="76">
        <v>89096651.599299997</v>
      </c>
      <c r="R191" s="76">
        <v>-5788847.5199999996</v>
      </c>
      <c r="S191" s="76">
        <v>3787572.9607000002</v>
      </c>
      <c r="T191" s="76">
        <v>1816046.0112000001</v>
      </c>
      <c r="U191" s="76">
        <v>22975957.7399</v>
      </c>
      <c r="V191" s="77">
        <f t="shared" si="15"/>
        <v>111887380.7911</v>
      </c>
    </row>
    <row r="192" spans="1:22" ht="24.9" customHeight="1" x14ac:dyDescent="0.3">
      <c r="A192" s="153"/>
      <c r="B192" s="148"/>
      <c r="C192" s="75">
        <v>9</v>
      </c>
      <c r="D192" s="76" t="s">
        <v>235</v>
      </c>
      <c r="E192" s="76">
        <v>132011065.1392</v>
      </c>
      <c r="F192" s="76"/>
      <c r="G192" s="76">
        <v>-2084922.28</v>
      </c>
      <c r="H192" s="76">
        <v>5611900.4682</v>
      </c>
      <c r="I192" s="76">
        <v>2690765.1856999998</v>
      </c>
      <c r="J192" s="76">
        <v>28900069.083500002</v>
      </c>
      <c r="K192" s="125">
        <f t="shared" si="14"/>
        <v>167128877.5966</v>
      </c>
      <c r="L192" s="73"/>
      <c r="M192" s="145"/>
      <c r="N192" s="148"/>
      <c r="O192" s="78">
        <v>8</v>
      </c>
      <c r="P192" s="76" t="s">
        <v>611</v>
      </c>
      <c r="Q192" s="76">
        <v>200062755.35609999</v>
      </c>
      <c r="R192" s="76">
        <v>-5788847.5199999996</v>
      </c>
      <c r="S192" s="76">
        <v>8504834.5702999998</v>
      </c>
      <c r="T192" s="76">
        <v>4077854.3563000001</v>
      </c>
      <c r="U192" s="76">
        <v>49696073.740500003</v>
      </c>
      <c r="V192" s="77">
        <f t="shared" si="15"/>
        <v>256552670.50319999</v>
      </c>
    </row>
    <row r="193" spans="1:22" ht="24.9" customHeight="1" x14ac:dyDescent="0.3">
      <c r="A193" s="153"/>
      <c r="B193" s="148"/>
      <c r="C193" s="75">
        <v>10</v>
      </c>
      <c r="D193" s="76" t="s">
        <v>236</v>
      </c>
      <c r="E193" s="76">
        <v>103369808.655</v>
      </c>
      <c r="F193" s="76"/>
      <c r="G193" s="76">
        <v>-1625005.68</v>
      </c>
      <c r="H193" s="76">
        <v>4394336.7699999996</v>
      </c>
      <c r="I193" s="76">
        <v>2106974.0032000002</v>
      </c>
      <c r="J193" s="76">
        <v>22495760.8572</v>
      </c>
      <c r="K193" s="125">
        <f t="shared" si="14"/>
        <v>130741874.60539998</v>
      </c>
      <c r="L193" s="73"/>
      <c r="M193" s="145"/>
      <c r="N193" s="148"/>
      <c r="O193" s="78">
        <v>9</v>
      </c>
      <c r="P193" s="76" t="s">
        <v>612</v>
      </c>
      <c r="Q193" s="76">
        <v>119062216.82359999</v>
      </c>
      <c r="R193" s="76">
        <v>-5788847.5199999996</v>
      </c>
      <c r="S193" s="76">
        <v>5061434.1277999999</v>
      </c>
      <c r="T193" s="76">
        <v>2426830.4147000001</v>
      </c>
      <c r="U193" s="76">
        <v>25865925.2467</v>
      </c>
      <c r="V193" s="77">
        <f t="shared" si="15"/>
        <v>146627559.09279999</v>
      </c>
    </row>
    <row r="194" spans="1:22" ht="24.9" customHeight="1" x14ac:dyDescent="0.3">
      <c r="A194" s="153"/>
      <c r="B194" s="148"/>
      <c r="C194" s="75">
        <v>11</v>
      </c>
      <c r="D194" s="76" t="s">
        <v>237</v>
      </c>
      <c r="E194" s="76">
        <v>141046646.3466</v>
      </c>
      <c r="F194" s="76"/>
      <c r="G194" s="76">
        <v>-2231802.6</v>
      </c>
      <c r="H194" s="76">
        <v>5996010.5604999997</v>
      </c>
      <c r="I194" s="76">
        <v>2874936.318</v>
      </c>
      <c r="J194" s="76">
        <v>27219192.486699998</v>
      </c>
      <c r="K194" s="125">
        <f t="shared" si="14"/>
        <v>174904983.11179999</v>
      </c>
      <c r="L194" s="73"/>
      <c r="M194" s="145"/>
      <c r="N194" s="148"/>
      <c r="O194" s="78">
        <v>10</v>
      </c>
      <c r="P194" s="76" t="s">
        <v>613</v>
      </c>
      <c r="Q194" s="76">
        <v>148756597.8876</v>
      </c>
      <c r="R194" s="76">
        <v>-5788847.5199999996</v>
      </c>
      <c r="S194" s="76">
        <v>6323767.0301000001</v>
      </c>
      <c r="T194" s="76">
        <v>3032087.3050000002</v>
      </c>
      <c r="U194" s="76">
        <v>35874057.7245</v>
      </c>
      <c r="V194" s="77">
        <f t="shared" si="15"/>
        <v>188197662.42719999</v>
      </c>
    </row>
    <row r="195" spans="1:22" ht="24.9" customHeight="1" x14ac:dyDescent="0.3">
      <c r="A195" s="153"/>
      <c r="B195" s="148"/>
      <c r="C195" s="75">
        <v>12</v>
      </c>
      <c r="D195" s="76" t="s">
        <v>238</v>
      </c>
      <c r="E195" s="76">
        <v>121720409.3299</v>
      </c>
      <c r="F195" s="76"/>
      <c r="G195" s="76">
        <v>-2540598.25</v>
      </c>
      <c r="H195" s="76">
        <v>5174436.108</v>
      </c>
      <c r="I195" s="76">
        <v>2481012.0232000002</v>
      </c>
      <c r="J195" s="76">
        <v>24227270.075599998</v>
      </c>
      <c r="K195" s="125">
        <f t="shared" si="14"/>
        <v>151062529.28670001</v>
      </c>
      <c r="L195" s="73"/>
      <c r="M195" s="145"/>
      <c r="N195" s="148"/>
      <c r="O195" s="78">
        <v>11</v>
      </c>
      <c r="P195" s="76" t="s">
        <v>614</v>
      </c>
      <c r="Q195" s="76">
        <v>114765780.3673</v>
      </c>
      <c r="R195" s="76">
        <v>-5788847.5199999996</v>
      </c>
      <c r="S195" s="76">
        <v>4878789.0311000003</v>
      </c>
      <c r="T195" s="76">
        <v>2339256.6826999998</v>
      </c>
      <c r="U195" s="76">
        <v>28385257.3662</v>
      </c>
      <c r="V195" s="77">
        <f t="shared" si="15"/>
        <v>144580235.92730001</v>
      </c>
    </row>
    <row r="196" spans="1:22" ht="24.9" customHeight="1" x14ac:dyDescent="0.3">
      <c r="A196" s="153"/>
      <c r="B196" s="148"/>
      <c r="C196" s="75">
        <v>13</v>
      </c>
      <c r="D196" s="76" t="s">
        <v>239</v>
      </c>
      <c r="E196" s="76">
        <v>134154282.87029999</v>
      </c>
      <c r="F196" s="76"/>
      <c r="G196" s="76">
        <v>-2119233.0099999998</v>
      </c>
      <c r="H196" s="76">
        <v>5703010.4413000001</v>
      </c>
      <c r="I196" s="76">
        <v>2734450.1271000002</v>
      </c>
      <c r="J196" s="76">
        <v>27797415.875100002</v>
      </c>
      <c r="K196" s="125">
        <f t="shared" si="14"/>
        <v>168269926.30379999</v>
      </c>
      <c r="L196" s="73"/>
      <c r="M196" s="145"/>
      <c r="N196" s="148"/>
      <c r="O196" s="78">
        <v>12</v>
      </c>
      <c r="P196" s="76" t="s">
        <v>615</v>
      </c>
      <c r="Q196" s="76">
        <v>103685862.36</v>
      </c>
      <c r="R196" s="76">
        <v>-5788847.5199999996</v>
      </c>
      <c r="S196" s="76">
        <v>4407772.4765999997</v>
      </c>
      <c r="T196" s="76">
        <v>2113416.0866999999</v>
      </c>
      <c r="U196" s="76">
        <v>26356676.614700001</v>
      </c>
      <c r="V196" s="77">
        <f t="shared" si="15"/>
        <v>130774880.01800002</v>
      </c>
    </row>
    <row r="197" spans="1:22" ht="24.9" customHeight="1" x14ac:dyDescent="0.3">
      <c r="A197" s="153"/>
      <c r="B197" s="148"/>
      <c r="C197" s="75">
        <v>14</v>
      </c>
      <c r="D197" s="76" t="s">
        <v>240</v>
      </c>
      <c r="E197" s="76">
        <v>127008745.3152</v>
      </c>
      <c r="F197" s="76"/>
      <c r="G197" s="76">
        <v>-2004350.13</v>
      </c>
      <c r="H197" s="76">
        <v>5399247.6809</v>
      </c>
      <c r="I197" s="76">
        <v>2588803.5203999998</v>
      </c>
      <c r="J197" s="76">
        <v>27088329.286600001</v>
      </c>
      <c r="K197" s="125">
        <f t="shared" si="14"/>
        <v>160080775.67310002</v>
      </c>
      <c r="L197" s="73"/>
      <c r="M197" s="145"/>
      <c r="N197" s="148"/>
      <c r="O197" s="78">
        <v>13</v>
      </c>
      <c r="P197" s="76" t="s">
        <v>851</v>
      </c>
      <c r="Q197" s="76">
        <v>93499553.763600007</v>
      </c>
      <c r="R197" s="76">
        <v>-5788847.5199999996</v>
      </c>
      <c r="S197" s="76">
        <v>3974744.0033999998</v>
      </c>
      <c r="T197" s="76">
        <v>1905789.8204999999</v>
      </c>
      <c r="U197" s="76">
        <v>23419812.150800001</v>
      </c>
      <c r="V197" s="77">
        <f t="shared" si="15"/>
        <v>117011052.21830001</v>
      </c>
    </row>
    <row r="198" spans="1:22" ht="24.9" customHeight="1" x14ac:dyDescent="0.3">
      <c r="A198" s="153"/>
      <c r="B198" s="148"/>
      <c r="C198" s="75">
        <v>15</v>
      </c>
      <c r="D198" s="76" t="s">
        <v>241</v>
      </c>
      <c r="E198" s="76">
        <v>144065409.56619999</v>
      </c>
      <c r="F198" s="76"/>
      <c r="G198" s="76">
        <v>-2278449.64</v>
      </c>
      <c r="H198" s="76">
        <v>6124340.7023999998</v>
      </c>
      <c r="I198" s="76">
        <v>2936467.3947000001</v>
      </c>
      <c r="J198" s="76">
        <v>28946851.097100001</v>
      </c>
      <c r="K198" s="125">
        <f t="shared" si="14"/>
        <v>179794619.12039998</v>
      </c>
      <c r="L198" s="73"/>
      <c r="M198" s="145"/>
      <c r="N198" s="148"/>
      <c r="O198" s="78">
        <v>14</v>
      </c>
      <c r="P198" s="76" t="s">
        <v>616</v>
      </c>
      <c r="Q198" s="76">
        <v>107489610.9578</v>
      </c>
      <c r="R198" s="76">
        <v>-5788847.5199999996</v>
      </c>
      <c r="S198" s="76">
        <v>4569473.0016000001</v>
      </c>
      <c r="T198" s="76">
        <v>2190947.4230999998</v>
      </c>
      <c r="U198" s="76">
        <v>24257922.842900001</v>
      </c>
      <c r="V198" s="77">
        <f t="shared" si="15"/>
        <v>132719106.70539999</v>
      </c>
    </row>
    <row r="199" spans="1:22" ht="24.9" customHeight="1" x14ac:dyDescent="0.3">
      <c r="A199" s="153"/>
      <c r="B199" s="148"/>
      <c r="C199" s="75">
        <v>16</v>
      </c>
      <c r="D199" s="76" t="s">
        <v>242</v>
      </c>
      <c r="E199" s="76">
        <v>135396770.67519999</v>
      </c>
      <c r="F199" s="76"/>
      <c r="G199" s="76">
        <v>-2139279.5699999998</v>
      </c>
      <c r="H199" s="76">
        <v>5755829.6341000004</v>
      </c>
      <c r="I199" s="76">
        <v>2759775.6020999998</v>
      </c>
      <c r="J199" s="76">
        <v>27766208.708799999</v>
      </c>
      <c r="K199" s="125">
        <f t="shared" si="14"/>
        <v>169539305.05019996</v>
      </c>
      <c r="L199" s="73"/>
      <c r="M199" s="145"/>
      <c r="N199" s="148"/>
      <c r="O199" s="78">
        <v>15</v>
      </c>
      <c r="P199" s="76" t="s">
        <v>617</v>
      </c>
      <c r="Q199" s="76">
        <v>112586568.204</v>
      </c>
      <c r="R199" s="76">
        <v>-5788847.5199999996</v>
      </c>
      <c r="S199" s="76">
        <v>4786148.9046999998</v>
      </c>
      <c r="T199" s="76">
        <v>2294838.0712000001</v>
      </c>
      <c r="U199" s="76">
        <v>28178014.195700001</v>
      </c>
      <c r="V199" s="77">
        <f t="shared" si="15"/>
        <v>142056721.8556</v>
      </c>
    </row>
    <row r="200" spans="1:22" ht="24.9" customHeight="1" x14ac:dyDescent="0.3">
      <c r="A200" s="153"/>
      <c r="B200" s="148"/>
      <c r="C200" s="75">
        <v>17</v>
      </c>
      <c r="D200" s="76" t="s">
        <v>243</v>
      </c>
      <c r="E200" s="76">
        <v>135930535.42950001</v>
      </c>
      <c r="F200" s="76"/>
      <c r="G200" s="76">
        <v>-2147660.84</v>
      </c>
      <c r="H200" s="76">
        <v>5778520.4188999999</v>
      </c>
      <c r="I200" s="76">
        <v>2770655.2629999998</v>
      </c>
      <c r="J200" s="76">
        <v>29177082.971999999</v>
      </c>
      <c r="K200" s="125">
        <f t="shared" ref="K200:K263" si="21">SUM(E200,G200,H200,I200,J200)</f>
        <v>171509133.24340004</v>
      </c>
      <c r="L200" s="73"/>
      <c r="M200" s="145"/>
      <c r="N200" s="148"/>
      <c r="O200" s="78">
        <v>16</v>
      </c>
      <c r="P200" s="76" t="s">
        <v>618</v>
      </c>
      <c r="Q200" s="76">
        <v>136511552.5997</v>
      </c>
      <c r="R200" s="76">
        <v>-5788847.5199999996</v>
      </c>
      <c r="S200" s="76">
        <v>5803219.9433000004</v>
      </c>
      <c r="T200" s="76">
        <v>2782498.0639999998</v>
      </c>
      <c r="U200" s="76">
        <v>32685237.059900001</v>
      </c>
      <c r="V200" s="77">
        <f t="shared" si="15"/>
        <v>171993660.1469</v>
      </c>
    </row>
    <row r="201" spans="1:22" ht="24.9" customHeight="1" x14ac:dyDescent="0.3">
      <c r="A201" s="153"/>
      <c r="B201" s="149"/>
      <c r="C201" s="75">
        <v>18</v>
      </c>
      <c r="D201" s="76" t="s">
        <v>244</v>
      </c>
      <c r="E201" s="76">
        <v>149902635.78490001</v>
      </c>
      <c r="F201" s="76"/>
      <c r="G201" s="76">
        <v>-2372129.21</v>
      </c>
      <c r="H201" s="76">
        <v>6372486.0569000002</v>
      </c>
      <c r="I201" s="76">
        <v>3055446.8535000002</v>
      </c>
      <c r="J201" s="76">
        <v>30004274.0295</v>
      </c>
      <c r="K201" s="125">
        <f t="shared" si="21"/>
        <v>186962713.51480001</v>
      </c>
      <c r="L201" s="73"/>
      <c r="M201" s="145"/>
      <c r="N201" s="148"/>
      <c r="O201" s="78">
        <v>17</v>
      </c>
      <c r="P201" s="76" t="s">
        <v>852</v>
      </c>
      <c r="Q201" s="76">
        <v>114598722.1556</v>
      </c>
      <c r="R201" s="76">
        <v>-5788847.5199999996</v>
      </c>
      <c r="S201" s="76">
        <v>4871687.2472000001</v>
      </c>
      <c r="T201" s="76">
        <v>2335851.5559</v>
      </c>
      <c r="U201" s="76">
        <v>25822993.841200002</v>
      </c>
      <c r="V201" s="77">
        <f t="shared" ref="V201:V264" si="22">Q201+R201+S201+T201+U201</f>
        <v>141840407.27989998</v>
      </c>
    </row>
    <row r="202" spans="1:22" ht="24.9" customHeight="1" x14ac:dyDescent="0.3">
      <c r="A202" s="75"/>
      <c r="B202" s="150" t="s">
        <v>819</v>
      </c>
      <c r="C202" s="151"/>
      <c r="D202" s="152"/>
      <c r="E202" s="79">
        <f>SUM(E184:E201)</f>
        <v>2401245782.8972001</v>
      </c>
      <c r="F202" s="79"/>
      <c r="G202" s="79">
        <f t="shared" ref="G202:J202" si="23">SUM(G184:G201)</f>
        <v>-38551266.100000001</v>
      </c>
      <c r="H202" s="79">
        <f t="shared" si="23"/>
        <v>102078960.72349998</v>
      </c>
      <c r="I202" s="79">
        <f t="shared" si="23"/>
        <v>48944295.298299998</v>
      </c>
      <c r="J202" s="79">
        <f t="shared" si="23"/>
        <v>487995562.84930009</v>
      </c>
      <c r="K202" s="126">
        <f t="shared" si="21"/>
        <v>3001713335.6682997</v>
      </c>
      <c r="L202" s="73"/>
      <c r="M202" s="145"/>
      <c r="N202" s="148"/>
      <c r="O202" s="78">
        <v>18</v>
      </c>
      <c r="P202" s="76" t="s">
        <v>619</v>
      </c>
      <c r="Q202" s="76">
        <v>106507590.8537</v>
      </c>
      <c r="R202" s="76">
        <v>-5788847.5199999996</v>
      </c>
      <c r="S202" s="76">
        <v>4527726.5080000004</v>
      </c>
      <c r="T202" s="76">
        <v>2170931.0290000001</v>
      </c>
      <c r="U202" s="76">
        <v>26838749.746800002</v>
      </c>
      <c r="V202" s="77">
        <f t="shared" si="22"/>
        <v>134256150.61750001</v>
      </c>
    </row>
    <row r="203" spans="1:22" ht="24.9" customHeight="1" x14ac:dyDescent="0.3">
      <c r="A203" s="153">
        <v>10</v>
      </c>
      <c r="B203" s="147" t="s">
        <v>32</v>
      </c>
      <c r="C203" s="75">
        <v>1</v>
      </c>
      <c r="D203" s="76" t="s">
        <v>245</v>
      </c>
      <c r="E203" s="76">
        <v>104970997.62469999</v>
      </c>
      <c r="F203" s="76"/>
      <c r="G203" s="76">
        <v>0</v>
      </c>
      <c r="H203" s="76">
        <v>4462404.6484000003</v>
      </c>
      <c r="I203" s="76">
        <v>2139610.8394999998</v>
      </c>
      <c r="J203" s="76">
        <v>25742558.9153</v>
      </c>
      <c r="K203" s="125">
        <f t="shared" si="21"/>
        <v>137315572.02789998</v>
      </c>
      <c r="L203" s="73"/>
      <c r="M203" s="145"/>
      <c r="N203" s="148"/>
      <c r="O203" s="78">
        <v>19</v>
      </c>
      <c r="P203" s="76" t="s">
        <v>853</v>
      </c>
      <c r="Q203" s="76">
        <v>101165404.2809</v>
      </c>
      <c r="R203" s="76">
        <v>-5788847.5199999996</v>
      </c>
      <c r="S203" s="76">
        <v>4300625.7017999999</v>
      </c>
      <c r="T203" s="76">
        <v>2062041.9018999999</v>
      </c>
      <c r="U203" s="76">
        <v>23724469.9564</v>
      </c>
      <c r="V203" s="77">
        <f t="shared" si="22"/>
        <v>125463694.32100001</v>
      </c>
    </row>
    <row r="204" spans="1:22" ht="24.9" customHeight="1" x14ac:dyDescent="0.3">
      <c r="A204" s="153"/>
      <c r="B204" s="148"/>
      <c r="C204" s="75">
        <v>2</v>
      </c>
      <c r="D204" s="76" t="s">
        <v>246</v>
      </c>
      <c r="E204" s="76">
        <v>114414222.4684</v>
      </c>
      <c r="F204" s="76"/>
      <c r="G204" s="76">
        <v>0</v>
      </c>
      <c r="H204" s="76">
        <v>4863844.0115999999</v>
      </c>
      <c r="I204" s="76">
        <v>2332090.9216</v>
      </c>
      <c r="J204" s="76">
        <v>27805392.836399999</v>
      </c>
      <c r="K204" s="125">
        <f t="shared" si="21"/>
        <v>149415550.23800001</v>
      </c>
      <c r="L204" s="73"/>
      <c r="M204" s="146"/>
      <c r="N204" s="149"/>
      <c r="O204" s="78">
        <v>20</v>
      </c>
      <c r="P204" s="76" t="s">
        <v>854</v>
      </c>
      <c r="Q204" s="76">
        <v>137213721.45480001</v>
      </c>
      <c r="R204" s="76">
        <v>-5788847.5199999996</v>
      </c>
      <c r="S204" s="76">
        <v>5833069.7269000001</v>
      </c>
      <c r="T204" s="76">
        <v>2796810.2848</v>
      </c>
      <c r="U204" s="76">
        <v>34096800.984200001</v>
      </c>
      <c r="V204" s="77">
        <f t="shared" si="22"/>
        <v>174151554.9307</v>
      </c>
    </row>
    <row r="205" spans="1:22" ht="24.9" customHeight="1" x14ac:dyDescent="0.3">
      <c r="A205" s="153"/>
      <c r="B205" s="148"/>
      <c r="C205" s="75">
        <v>3</v>
      </c>
      <c r="D205" s="76" t="s">
        <v>247</v>
      </c>
      <c r="E205" s="76">
        <v>97805305.671399996</v>
      </c>
      <c r="F205" s="76"/>
      <c r="G205" s="76">
        <v>0</v>
      </c>
      <c r="H205" s="76">
        <v>4157785.1077999999</v>
      </c>
      <c r="I205" s="76">
        <v>1993553.4282</v>
      </c>
      <c r="J205" s="76">
        <v>24704216.607500002</v>
      </c>
      <c r="K205" s="125">
        <f t="shared" si="21"/>
        <v>128660860.81490001</v>
      </c>
      <c r="L205" s="73"/>
      <c r="M205" s="74"/>
      <c r="N205" s="150" t="s">
        <v>837</v>
      </c>
      <c r="O205" s="151"/>
      <c r="P205" s="152"/>
      <c r="Q205" s="79">
        <f>SUM(Q185:Q204)</f>
        <v>2496249783.3590002</v>
      </c>
      <c r="R205" s="79">
        <f t="shared" ref="R205:U205" si="24">SUM(R185:R204)</f>
        <v>-115776950.39999995</v>
      </c>
      <c r="S205" s="79">
        <f t="shared" si="24"/>
        <v>106117660.01059999</v>
      </c>
      <c r="T205" s="79">
        <f t="shared" si="24"/>
        <v>50880750.069500007</v>
      </c>
      <c r="U205" s="79">
        <f t="shared" si="24"/>
        <v>604915698.82219994</v>
      </c>
      <c r="V205" s="79">
        <f>Q205+R205+S205+T205+U205</f>
        <v>3142386941.8613</v>
      </c>
    </row>
    <row r="206" spans="1:22" ht="24.9" customHeight="1" x14ac:dyDescent="0.3">
      <c r="A206" s="153"/>
      <c r="B206" s="148"/>
      <c r="C206" s="75">
        <v>4</v>
      </c>
      <c r="D206" s="76" t="s">
        <v>248</v>
      </c>
      <c r="E206" s="76">
        <v>140563909.36680001</v>
      </c>
      <c r="F206" s="76"/>
      <c r="G206" s="76">
        <v>0</v>
      </c>
      <c r="H206" s="76">
        <v>5975489.0088999998</v>
      </c>
      <c r="I206" s="76">
        <v>2865096.7499000002</v>
      </c>
      <c r="J206" s="76">
        <v>31774507.601399999</v>
      </c>
      <c r="K206" s="125">
        <f t="shared" si="21"/>
        <v>181179002.727</v>
      </c>
      <c r="L206" s="73"/>
      <c r="M206" s="144">
        <v>28</v>
      </c>
      <c r="N206" s="147" t="s">
        <v>50</v>
      </c>
      <c r="O206" s="78">
        <v>1</v>
      </c>
      <c r="P206" s="76" t="s">
        <v>620</v>
      </c>
      <c r="Q206" s="76">
        <v>132262996.389</v>
      </c>
      <c r="R206" s="76">
        <v>-2620951.4900000002</v>
      </c>
      <c r="S206" s="76">
        <v>5622610.2757999999</v>
      </c>
      <c r="T206" s="76">
        <v>2695900.2691000002</v>
      </c>
      <c r="U206" s="76">
        <v>28847645.114399999</v>
      </c>
      <c r="V206" s="77">
        <f t="shared" si="22"/>
        <v>166808200.55830002</v>
      </c>
    </row>
    <row r="207" spans="1:22" ht="24.9" customHeight="1" x14ac:dyDescent="0.3">
      <c r="A207" s="153"/>
      <c r="B207" s="148"/>
      <c r="C207" s="75">
        <v>5</v>
      </c>
      <c r="D207" s="76" t="s">
        <v>249</v>
      </c>
      <c r="E207" s="76">
        <v>127891315.52779999</v>
      </c>
      <c r="F207" s="76"/>
      <c r="G207" s="76">
        <v>0</v>
      </c>
      <c r="H207" s="76">
        <v>5436766.4765999997</v>
      </c>
      <c r="I207" s="76">
        <v>2606792.8396999999</v>
      </c>
      <c r="J207" s="76">
        <v>31264503.193399999</v>
      </c>
      <c r="K207" s="125">
        <f t="shared" si="21"/>
        <v>167199378.03749999</v>
      </c>
      <c r="L207" s="73"/>
      <c r="M207" s="145"/>
      <c r="N207" s="148"/>
      <c r="O207" s="78">
        <v>2</v>
      </c>
      <c r="P207" s="76" t="s">
        <v>621</v>
      </c>
      <c r="Q207" s="76">
        <v>139913038.28839999</v>
      </c>
      <c r="R207" s="76">
        <v>-2620951.4900000002</v>
      </c>
      <c r="S207" s="76">
        <v>5947819.9365999997</v>
      </c>
      <c r="T207" s="76">
        <v>2851830.1253999998</v>
      </c>
      <c r="U207" s="76">
        <v>31053583.720699999</v>
      </c>
      <c r="V207" s="77">
        <f t="shared" si="22"/>
        <v>177145320.58109999</v>
      </c>
    </row>
    <row r="208" spans="1:22" ht="24.9" customHeight="1" x14ac:dyDescent="0.3">
      <c r="A208" s="153"/>
      <c r="B208" s="148"/>
      <c r="C208" s="75">
        <v>6</v>
      </c>
      <c r="D208" s="76" t="s">
        <v>250</v>
      </c>
      <c r="E208" s="76">
        <v>131004282.9948</v>
      </c>
      <c r="F208" s="76"/>
      <c r="G208" s="76">
        <v>0</v>
      </c>
      <c r="H208" s="76">
        <v>5569101.3196999999</v>
      </c>
      <c r="I208" s="76">
        <v>2670244.0699</v>
      </c>
      <c r="J208" s="76">
        <v>31425424.124499999</v>
      </c>
      <c r="K208" s="125">
        <f t="shared" si="21"/>
        <v>170669052.50890002</v>
      </c>
      <c r="L208" s="73"/>
      <c r="M208" s="145"/>
      <c r="N208" s="148"/>
      <c r="O208" s="78">
        <v>3</v>
      </c>
      <c r="P208" s="76" t="s">
        <v>622</v>
      </c>
      <c r="Q208" s="76">
        <v>142442989.39750001</v>
      </c>
      <c r="R208" s="76">
        <v>-2620951.4900000002</v>
      </c>
      <c r="S208" s="76">
        <v>6055370.2681</v>
      </c>
      <c r="T208" s="76">
        <v>2903397.8054</v>
      </c>
      <c r="U208" s="76">
        <v>31955545.5394</v>
      </c>
      <c r="V208" s="77">
        <f t="shared" si="22"/>
        <v>180736351.52040002</v>
      </c>
    </row>
    <row r="209" spans="1:22" ht="24.9" customHeight="1" x14ac:dyDescent="0.3">
      <c r="A209" s="153"/>
      <c r="B209" s="148"/>
      <c r="C209" s="75">
        <v>7</v>
      </c>
      <c r="D209" s="76" t="s">
        <v>251</v>
      </c>
      <c r="E209" s="76">
        <v>138888713.35089999</v>
      </c>
      <c r="F209" s="76"/>
      <c r="G209" s="76">
        <v>0</v>
      </c>
      <c r="H209" s="76">
        <v>5904275.0292999996</v>
      </c>
      <c r="I209" s="76">
        <v>2830951.4371000002</v>
      </c>
      <c r="J209" s="76">
        <v>30279724.567000002</v>
      </c>
      <c r="K209" s="125">
        <f t="shared" si="21"/>
        <v>177903664.38429999</v>
      </c>
      <c r="L209" s="73"/>
      <c r="M209" s="145"/>
      <c r="N209" s="148"/>
      <c r="O209" s="78">
        <v>4</v>
      </c>
      <c r="P209" s="76" t="s">
        <v>855</v>
      </c>
      <c r="Q209" s="76">
        <v>105652409.21969999</v>
      </c>
      <c r="R209" s="76">
        <v>-2620951.4900000002</v>
      </c>
      <c r="S209" s="76">
        <v>4491372.0236</v>
      </c>
      <c r="T209" s="76">
        <v>2153499.9676999999</v>
      </c>
      <c r="U209" s="76">
        <v>23503748.352200001</v>
      </c>
      <c r="V209" s="77">
        <f t="shared" si="22"/>
        <v>133180078.0732</v>
      </c>
    </row>
    <row r="210" spans="1:22" ht="24.9" customHeight="1" x14ac:dyDescent="0.3">
      <c r="A210" s="153"/>
      <c r="B210" s="148"/>
      <c r="C210" s="75">
        <v>8</v>
      </c>
      <c r="D210" s="76" t="s">
        <v>252</v>
      </c>
      <c r="E210" s="76">
        <v>130626866.8214</v>
      </c>
      <c r="F210" s="76"/>
      <c r="G210" s="76">
        <v>0</v>
      </c>
      <c r="H210" s="76">
        <v>5553057.0433999998</v>
      </c>
      <c r="I210" s="76">
        <v>2662551.2428000001</v>
      </c>
      <c r="J210" s="76">
        <v>29069196.8629</v>
      </c>
      <c r="K210" s="125">
        <f t="shared" si="21"/>
        <v>167911671.97049999</v>
      </c>
      <c r="L210" s="73"/>
      <c r="M210" s="145"/>
      <c r="N210" s="148"/>
      <c r="O210" s="78">
        <v>5</v>
      </c>
      <c r="P210" s="76" t="s">
        <v>623</v>
      </c>
      <c r="Q210" s="76">
        <v>110710938.5827</v>
      </c>
      <c r="R210" s="76">
        <v>-2620951.4900000002</v>
      </c>
      <c r="S210" s="76">
        <v>4706414.3252999997</v>
      </c>
      <c r="T210" s="76">
        <v>2256607.3450000002</v>
      </c>
      <c r="U210" s="76">
        <v>26329117.599599998</v>
      </c>
      <c r="V210" s="77">
        <f t="shared" si="22"/>
        <v>141382126.3626</v>
      </c>
    </row>
    <row r="211" spans="1:22" ht="24.9" customHeight="1" x14ac:dyDescent="0.3">
      <c r="A211" s="153"/>
      <c r="B211" s="148"/>
      <c r="C211" s="75">
        <v>9</v>
      </c>
      <c r="D211" s="76" t="s">
        <v>253</v>
      </c>
      <c r="E211" s="76">
        <v>122910255.3083</v>
      </c>
      <c r="F211" s="76"/>
      <c r="G211" s="76">
        <v>0</v>
      </c>
      <c r="H211" s="76">
        <v>5225017.4528000001</v>
      </c>
      <c r="I211" s="76">
        <v>2505264.5063999998</v>
      </c>
      <c r="J211" s="76">
        <v>28009475.059999999</v>
      </c>
      <c r="K211" s="125">
        <f t="shared" si="21"/>
        <v>158650012.32750002</v>
      </c>
      <c r="L211" s="73"/>
      <c r="M211" s="145"/>
      <c r="N211" s="148"/>
      <c r="O211" s="78">
        <v>6</v>
      </c>
      <c r="P211" s="76" t="s">
        <v>624</v>
      </c>
      <c r="Q211" s="76">
        <v>170136677.52860001</v>
      </c>
      <c r="R211" s="76">
        <v>-2620951.4900000002</v>
      </c>
      <c r="S211" s="76">
        <v>7232652.0454000002</v>
      </c>
      <c r="T211" s="76">
        <v>3467874.8195000002</v>
      </c>
      <c r="U211" s="76">
        <v>39066239.181299999</v>
      </c>
      <c r="V211" s="77">
        <f t="shared" si="22"/>
        <v>217282492.0848</v>
      </c>
    </row>
    <row r="212" spans="1:22" ht="24.9" customHeight="1" x14ac:dyDescent="0.3">
      <c r="A212" s="153"/>
      <c r="B212" s="148"/>
      <c r="C212" s="75">
        <v>10</v>
      </c>
      <c r="D212" s="76" t="s">
        <v>254</v>
      </c>
      <c r="E212" s="76">
        <v>137441098.45820001</v>
      </c>
      <c r="F212" s="76"/>
      <c r="G212" s="76">
        <v>0</v>
      </c>
      <c r="H212" s="76">
        <v>5842735.7130000005</v>
      </c>
      <c r="I212" s="76">
        <v>2801444.8821</v>
      </c>
      <c r="J212" s="76">
        <v>32811643.0022</v>
      </c>
      <c r="K212" s="125">
        <f t="shared" si="21"/>
        <v>178896922.0555</v>
      </c>
      <c r="L212" s="73"/>
      <c r="M212" s="145"/>
      <c r="N212" s="148"/>
      <c r="O212" s="78">
        <v>7</v>
      </c>
      <c r="P212" s="76" t="s">
        <v>625</v>
      </c>
      <c r="Q212" s="76">
        <v>119824126.45469999</v>
      </c>
      <c r="R212" s="76">
        <v>-2620951.4900000002</v>
      </c>
      <c r="S212" s="76">
        <v>5093823.5416000001</v>
      </c>
      <c r="T212" s="76">
        <v>2442360.3243</v>
      </c>
      <c r="U212" s="76">
        <v>26181817.475900002</v>
      </c>
      <c r="V212" s="77">
        <f t="shared" si="22"/>
        <v>150921176.30650002</v>
      </c>
    </row>
    <row r="213" spans="1:22" ht="24.9" customHeight="1" x14ac:dyDescent="0.3">
      <c r="A213" s="153"/>
      <c r="B213" s="148"/>
      <c r="C213" s="75">
        <v>11</v>
      </c>
      <c r="D213" s="76" t="s">
        <v>255</v>
      </c>
      <c r="E213" s="76">
        <v>115492883.5659</v>
      </c>
      <c r="F213" s="76"/>
      <c r="G213" s="76">
        <v>0</v>
      </c>
      <c r="H213" s="76">
        <v>4909698.7944</v>
      </c>
      <c r="I213" s="76">
        <v>2354077.1370999999</v>
      </c>
      <c r="J213" s="76">
        <v>25654052.403200001</v>
      </c>
      <c r="K213" s="125">
        <f t="shared" si="21"/>
        <v>148410711.90060002</v>
      </c>
      <c r="L213" s="73"/>
      <c r="M213" s="145"/>
      <c r="N213" s="148"/>
      <c r="O213" s="78">
        <v>8</v>
      </c>
      <c r="P213" s="76" t="s">
        <v>626</v>
      </c>
      <c r="Q213" s="76">
        <v>120723356.1842</v>
      </c>
      <c r="R213" s="76">
        <v>-2620951.4900000002</v>
      </c>
      <c r="S213" s="76">
        <v>5132050.5472999997</v>
      </c>
      <c r="T213" s="76">
        <v>2460689.2124999999</v>
      </c>
      <c r="U213" s="76">
        <v>28900404.191100001</v>
      </c>
      <c r="V213" s="77">
        <f t="shared" si="22"/>
        <v>154595548.6451</v>
      </c>
    </row>
    <row r="214" spans="1:22" ht="24.9" customHeight="1" x14ac:dyDescent="0.3">
      <c r="A214" s="153"/>
      <c r="B214" s="148"/>
      <c r="C214" s="75">
        <v>12</v>
      </c>
      <c r="D214" s="76" t="s">
        <v>256</v>
      </c>
      <c r="E214" s="76">
        <v>119113442.80670001</v>
      </c>
      <c r="F214" s="76"/>
      <c r="G214" s="76">
        <v>0</v>
      </c>
      <c r="H214" s="76">
        <v>5063611.7871000003</v>
      </c>
      <c r="I214" s="76">
        <v>2427874.5476000002</v>
      </c>
      <c r="J214" s="76">
        <v>28306604.0649</v>
      </c>
      <c r="K214" s="125">
        <f t="shared" si="21"/>
        <v>154911533.20630002</v>
      </c>
      <c r="L214" s="73"/>
      <c r="M214" s="145"/>
      <c r="N214" s="148"/>
      <c r="O214" s="78">
        <v>9</v>
      </c>
      <c r="P214" s="76" t="s">
        <v>856</v>
      </c>
      <c r="Q214" s="76">
        <v>145138952.5765</v>
      </c>
      <c r="R214" s="76">
        <v>-2620951.4900000002</v>
      </c>
      <c r="S214" s="76">
        <v>6169977.9111000001</v>
      </c>
      <c r="T214" s="76">
        <v>2958349.2889</v>
      </c>
      <c r="U214" s="76">
        <v>32189972.852899998</v>
      </c>
      <c r="V214" s="77">
        <f t="shared" si="22"/>
        <v>183836301.13939998</v>
      </c>
    </row>
    <row r="215" spans="1:22" ht="24.9" customHeight="1" x14ac:dyDescent="0.3">
      <c r="A215" s="153"/>
      <c r="B215" s="148"/>
      <c r="C215" s="75">
        <v>13</v>
      </c>
      <c r="D215" s="76" t="s">
        <v>257</v>
      </c>
      <c r="E215" s="76">
        <v>109105343.024</v>
      </c>
      <c r="F215" s="76"/>
      <c r="G215" s="76">
        <v>0</v>
      </c>
      <c r="H215" s="76">
        <v>4638159.1191999996</v>
      </c>
      <c r="I215" s="76">
        <v>2223880.6896000002</v>
      </c>
      <c r="J215" s="76">
        <v>27197628.9628</v>
      </c>
      <c r="K215" s="125">
        <f t="shared" si="21"/>
        <v>143165011.79560003</v>
      </c>
      <c r="L215" s="73"/>
      <c r="M215" s="145"/>
      <c r="N215" s="148"/>
      <c r="O215" s="78">
        <v>10</v>
      </c>
      <c r="P215" s="76" t="s">
        <v>857</v>
      </c>
      <c r="Q215" s="76">
        <v>157493574.426</v>
      </c>
      <c r="R215" s="76">
        <v>-2620951.4900000002</v>
      </c>
      <c r="S215" s="76">
        <v>6695183.1889000004</v>
      </c>
      <c r="T215" s="76">
        <v>3210172.0153999999</v>
      </c>
      <c r="U215" s="76">
        <v>35468736.823600002</v>
      </c>
      <c r="V215" s="77">
        <f t="shared" si="22"/>
        <v>200246714.96389997</v>
      </c>
    </row>
    <row r="216" spans="1:22" ht="24.9" customHeight="1" x14ac:dyDescent="0.3">
      <c r="A216" s="153"/>
      <c r="B216" s="148"/>
      <c r="C216" s="75">
        <v>14</v>
      </c>
      <c r="D216" s="76" t="s">
        <v>258</v>
      </c>
      <c r="E216" s="76">
        <v>106853959.7366</v>
      </c>
      <c r="F216" s="76"/>
      <c r="G216" s="76">
        <v>0</v>
      </c>
      <c r="H216" s="76">
        <v>4542450.9380999999</v>
      </c>
      <c r="I216" s="76">
        <v>2177991.023</v>
      </c>
      <c r="J216" s="76">
        <v>26352046.9417</v>
      </c>
      <c r="K216" s="125">
        <f t="shared" si="21"/>
        <v>139926448.63940001</v>
      </c>
      <c r="L216" s="73"/>
      <c r="M216" s="145"/>
      <c r="N216" s="148"/>
      <c r="O216" s="78">
        <v>11</v>
      </c>
      <c r="P216" s="76" t="s">
        <v>858</v>
      </c>
      <c r="Q216" s="76">
        <v>120506094.5948</v>
      </c>
      <c r="R216" s="76">
        <v>-2620951.4900000002</v>
      </c>
      <c r="S216" s="76">
        <v>5122814.5760000004</v>
      </c>
      <c r="T216" s="76">
        <v>2456260.7963999999</v>
      </c>
      <c r="U216" s="76">
        <v>27673439.5634</v>
      </c>
      <c r="V216" s="77">
        <f t="shared" si="22"/>
        <v>153137658.0406</v>
      </c>
    </row>
    <row r="217" spans="1:22" ht="24.9" customHeight="1" x14ac:dyDescent="0.3">
      <c r="A217" s="153"/>
      <c r="B217" s="148"/>
      <c r="C217" s="75">
        <v>15</v>
      </c>
      <c r="D217" s="76" t="s">
        <v>259</v>
      </c>
      <c r="E217" s="76">
        <v>115948870.9527</v>
      </c>
      <c r="F217" s="76"/>
      <c r="G217" s="76">
        <v>0</v>
      </c>
      <c r="H217" s="76">
        <v>4929083.1984999999</v>
      </c>
      <c r="I217" s="76">
        <v>2363371.4715</v>
      </c>
      <c r="J217" s="76">
        <v>28322581.214499999</v>
      </c>
      <c r="K217" s="125">
        <f t="shared" si="21"/>
        <v>151563906.83719999</v>
      </c>
      <c r="L217" s="73"/>
      <c r="M217" s="145"/>
      <c r="N217" s="148"/>
      <c r="O217" s="78">
        <v>12</v>
      </c>
      <c r="P217" s="76" t="s">
        <v>859</v>
      </c>
      <c r="Q217" s="76">
        <v>124731706.8795</v>
      </c>
      <c r="R217" s="76">
        <v>-2620951.4900000002</v>
      </c>
      <c r="S217" s="76">
        <v>5302448.8781000003</v>
      </c>
      <c r="T217" s="76">
        <v>2542390.9281000001</v>
      </c>
      <c r="U217" s="76">
        <v>28701724.313000001</v>
      </c>
      <c r="V217" s="77">
        <f t="shared" si="22"/>
        <v>158657319.50870001</v>
      </c>
    </row>
    <row r="218" spans="1:22" ht="24.9" customHeight="1" x14ac:dyDescent="0.3">
      <c r="A218" s="153"/>
      <c r="B218" s="148"/>
      <c r="C218" s="75">
        <v>16</v>
      </c>
      <c r="D218" s="76" t="s">
        <v>260</v>
      </c>
      <c r="E218" s="76">
        <v>95755516.178900003</v>
      </c>
      <c r="F218" s="76"/>
      <c r="G218" s="76">
        <v>0</v>
      </c>
      <c r="H218" s="76">
        <v>4070646.8470000001</v>
      </c>
      <c r="I218" s="76">
        <v>1951772.8230000001</v>
      </c>
      <c r="J218" s="76">
        <v>23615873.867600001</v>
      </c>
      <c r="K218" s="125">
        <f t="shared" si="21"/>
        <v>125393809.71650001</v>
      </c>
      <c r="L218" s="73"/>
      <c r="M218" s="145"/>
      <c r="N218" s="148"/>
      <c r="O218" s="78">
        <v>13</v>
      </c>
      <c r="P218" s="76" t="s">
        <v>860</v>
      </c>
      <c r="Q218" s="76">
        <v>115915219.728</v>
      </c>
      <c r="R218" s="76">
        <v>-2620951.4900000002</v>
      </c>
      <c r="S218" s="76">
        <v>4927652.6568999998</v>
      </c>
      <c r="T218" s="76">
        <v>2362685.5628</v>
      </c>
      <c r="U218" s="76">
        <v>27109526.6435</v>
      </c>
      <c r="V218" s="77">
        <f t="shared" si="22"/>
        <v>147694133.10120001</v>
      </c>
    </row>
    <row r="219" spans="1:22" ht="24.9" customHeight="1" x14ac:dyDescent="0.3">
      <c r="A219" s="153"/>
      <c r="B219" s="148"/>
      <c r="C219" s="75">
        <v>17</v>
      </c>
      <c r="D219" s="76" t="s">
        <v>261</v>
      </c>
      <c r="E219" s="76">
        <v>120611475.2659</v>
      </c>
      <c r="F219" s="76"/>
      <c r="G219" s="76">
        <v>0</v>
      </c>
      <c r="H219" s="76">
        <v>5127294.3962000003</v>
      </c>
      <c r="I219" s="76">
        <v>2458408.7576000001</v>
      </c>
      <c r="J219" s="76">
        <v>29603339.410599999</v>
      </c>
      <c r="K219" s="125">
        <f t="shared" si="21"/>
        <v>157800517.8303</v>
      </c>
      <c r="L219" s="73"/>
      <c r="M219" s="145"/>
      <c r="N219" s="148"/>
      <c r="O219" s="78">
        <v>14</v>
      </c>
      <c r="P219" s="76" t="s">
        <v>627</v>
      </c>
      <c r="Q219" s="76">
        <v>144967800.03690001</v>
      </c>
      <c r="R219" s="76">
        <v>-2620951.4900000002</v>
      </c>
      <c r="S219" s="76">
        <v>6162702.0739000002</v>
      </c>
      <c r="T219" s="76">
        <v>2954860.7078</v>
      </c>
      <c r="U219" s="76">
        <v>32005258.6127</v>
      </c>
      <c r="V219" s="77">
        <f t="shared" si="22"/>
        <v>183469669.94130003</v>
      </c>
    </row>
    <row r="220" spans="1:22" ht="24.9" customHeight="1" x14ac:dyDescent="0.3">
      <c r="A220" s="153"/>
      <c r="B220" s="148"/>
      <c r="C220" s="75">
        <v>18</v>
      </c>
      <c r="D220" s="76" t="s">
        <v>262</v>
      </c>
      <c r="E220" s="76">
        <v>126810474.9733</v>
      </c>
      <c r="F220" s="76"/>
      <c r="G220" s="76">
        <v>0</v>
      </c>
      <c r="H220" s="76">
        <v>5390819.0433</v>
      </c>
      <c r="I220" s="76">
        <v>2584762.2006000001</v>
      </c>
      <c r="J220" s="76">
        <v>27963842.481699999</v>
      </c>
      <c r="K220" s="125">
        <f t="shared" si="21"/>
        <v>162749898.69890001</v>
      </c>
      <c r="L220" s="73"/>
      <c r="M220" s="145"/>
      <c r="N220" s="148"/>
      <c r="O220" s="78">
        <v>15</v>
      </c>
      <c r="P220" s="76" t="s">
        <v>628</v>
      </c>
      <c r="Q220" s="76">
        <v>96210560.479100004</v>
      </c>
      <c r="R220" s="76">
        <v>-2620951.4900000002</v>
      </c>
      <c r="S220" s="76">
        <v>4089991.1597000002</v>
      </c>
      <c r="T220" s="76">
        <v>1961047.9346</v>
      </c>
      <c r="U220" s="76">
        <v>23063054.888099998</v>
      </c>
      <c r="V220" s="77">
        <f t="shared" si="22"/>
        <v>122703702.97150001</v>
      </c>
    </row>
    <row r="221" spans="1:22" ht="24.9" customHeight="1" x14ac:dyDescent="0.3">
      <c r="A221" s="153"/>
      <c r="B221" s="148"/>
      <c r="C221" s="75">
        <v>19</v>
      </c>
      <c r="D221" s="76" t="s">
        <v>263</v>
      </c>
      <c r="E221" s="76">
        <v>165610789.32030001</v>
      </c>
      <c r="F221" s="76"/>
      <c r="G221" s="76">
        <v>0</v>
      </c>
      <c r="H221" s="76">
        <v>7040252.7632999998</v>
      </c>
      <c r="I221" s="76">
        <v>3375624.2009000001</v>
      </c>
      <c r="J221" s="76">
        <v>38174677.8609</v>
      </c>
      <c r="K221" s="125">
        <f t="shared" si="21"/>
        <v>214201344.14539999</v>
      </c>
      <c r="L221" s="73"/>
      <c r="M221" s="145"/>
      <c r="N221" s="148"/>
      <c r="O221" s="78">
        <v>16</v>
      </c>
      <c r="P221" s="76" t="s">
        <v>629</v>
      </c>
      <c r="Q221" s="76">
        <v>159009869.09209999</v>
      </c>
      <c r="R221" s="76">
        <v>-2620951.4900000002</v>
      </c>
      <c r="S221" s="76">
        <v>6759642.1396000003</v>
      </c>
      <c r="T221" s="76">
        <v>3241078.4616999999</v>
      </c>
      <c r="U221" s="76">
        <v>35069710.386299998</v>
      </c>
      <c r="V221" s="77">
        <f t="shared" si="22"/>
        <v>201459348.58969998</v>
      </c>
    </row>
    <row r="222" spans="1:22" ht="24.9" customHeight="1" x14ac:dyDescent="0.3">
      <c r="A222" s="153"/>
      <c r="B222" s="148"/>
      <c r="C222" s="75">
        <v>20</v>
      </c>
      <c r="D222" s="76" t="s">
        <v>264</v>
      </c>
      <c r="E222" s="76">
        <v>131282231.7729</v>
      </c>
      <c r="F222" s="76"/>
      <c r="G222" s="76">
        <v>0</v>
      </c>
      <c r="H222" s="76">
        <v>5580917.1540000001</v>
      </c>
      <c r="I222" s="76">
        <v>2675909.4654000001</v>
      </c>
      <c r="J222" s="76">
        <v>31999222.1873</v>
      </c>
      <c r="K222" s="125">
        <f t="shared" si="21"/>
        <v>171538280.57960001</v>
      </c>
      <c r="L222" s="73"/>
      <c r="M222" s="145"/>
      <c r="N222" s="148"/>
      <c r="O222" s="78">
        <v>17</v>
      </c>
      <c r="P222" s="76" t="s">
        <v>630</v>
      </c>
      <c r="Q222" s="76">
        <v>128118816.3116</v>
      </c>
      <c r="R222" s="76">
        <v>-2620951.4900000002</v>
      </c>
      <c r="S222" s="76">
        <v>5446437.7247000001</v>
      </c>
      <c r="T222" s="76">
        <v>2611429.96</v>
      </c>
      <c r="U222" s="76">
        <v>27094296.626800001</v>
      </c>
      <c r="V222" s="77">
        <f t="shared" si="22"/>
        <v>160650029.1331</v>
      </c>
    </row>
    <row r="223" spans="1:22" ht="24.9" customHeight="1" x14ac:dyDescent="0.3">
      <c r="A223" s="153"/>
      <c r="B223" s="148"/>
      <c r="C223" s="75">
        <v>21</v>
      </c>
      <c r="D223" s="76" t="s">
        <v>265</v>
      </c>
      <c r="E223" s="76">
        <v>104118468.22149999</v>
      </c>
      <c r="F223" s="76"/>
      <c r="G223" s="76">
        <v>0</v>
      </c>
      <c r="H223" s="76">
        <v>4426162.9124999996</v>
      </c>
      <c r="I223" s="76">
        <v>2122233.8382999999</v>
      </c>
      <c r="J223" s="76">
        <v>26643658.657499999</v>
      </c>
      <c r="K223" s="125">
        <f t="shared" si="21"/>
        <v>137310523.62979999</v>
      </c>
      <c r="L223" s="73"/>
      <c r="M223" s="146"/>
      <c r="N223" s="149"/>
      <c r="O223" s="78">
        <v>18</v>
      </c>
      <c r="P223" s="76" t="s">
        <v>631</v>
      </c>
      <c r="Q223" s="76">
        <v>150317315.8152</v>
      </c>
      <c r="R223" s="76">
        <v>-2620951.4900000002</v>
      </c>
      <c r="S223" s="76">
        <v>6390114.4507999998</v>
      </c>
      <c r="T223" s="76">
        <v>3063899.2252000002</v>
      </c>
      <c r="U223" s="76">
        <v>31346344.8717</v>
      </c>
      <c r="V223" s="77">
        <f t="shared" si="22"/>
        <v>188496722.87289998</v>
      </c>
    </row>
    <row r="224" spans="1:22" ht="24.9" customHeight="1" x14ac:dyDescent="0.3">
      <c r="A224" s="153"/>
      <c r="B224" s="148"/>
      <c r="C224" s="75">
        <v>22</v>
      </c>
      <c r="D224" s="76" t="s">
        <v>266</v>
      </c>
      <c r="E224" s="76">
        <v>122337813.79620001</v>
      </c>
      <c r="F224" s="76"/>
      <c r="G224" s="76">
        <v>0</v>
      </c>
      <c r="H224" s="76">
        <v>5200682.4868000001</v>
      </c>
      <c r="I224" s="76">
        <v>2493596.5019999999</v>
      </c>
      <c r="J224" s="76">
        <v>30728866.379900001</v>
      </c>
      <c r="K224" s="125">
        <f t="shared" si="21"/>
        <v>160760959.1649</v>
      </c>
      <c r="L224" s="73"/>
      <c r="M224" s="74"/>
      <c r="N224" s="150" t="s">
        <v>838</v>
      </c>
      <c r="O224" s="151"/>
      <c r="P224" s="152"/>
      <c r="Q224" s="79">
        <f>SUM(Q206:Q223)</f>
        <v>2384076441.9844995</v>
      </c>
      <c r="R224" s="79">
        <f t="shared" ref="R224:U224" si="25">SUM(R206:R223)</f>
        <v>-47177126.820000023</v>
      </c>
      <c r="S224" s="79">
        <f t="shared" si="25"/>
        <v>101349077.72340001</v>
      </c>
      <c r="T224" s="79">
        <f t="shared" si="25"/>
        <v>48594334.749800004</v>
      </c>
      <c r="U224" s="79">
        <f t="shared" si="25"/>
        <v>535560166.75660002</v>
      </c>
      <c r="V224" s="79">
        <f>Q224+R224+S224+T224+U224</f>
        <v>3022402894.3942995</v>
      </c>
    </row>
    <row r="225" spans="1:22" ht="24.9" customHeight="1" x14ac:dyDescent="0.3">
      <c r="A225" s="153"/>
      <c r="B225" s="148"/>
      <c r="C225" s="75">
        <v>23</v>
      </c>
      <c r="D225" s="76" t="s">
        <v>267</v>
      </c>
      <c r="E225" s="76">
        <v>152030725.7432</v>
      </c>
      <c r="F225" s="76"/>
      <c r="G225" s="76">
        <v>0</v>
      </c>
      <c r="H225" s="76">
        <v>6462952.9357000003</v>
      </c>
      <c r="I225" s="76">
        <v>3098823.4474999998</v>
      </c>
      <c r="J225" s="76">
        <v>37162542.676200002</v>
      </c>
      <c r="K225" s="125">
        <f t="shared" si="21"/>
        <v>198755044.8026</v>
      </c>
      <c r="L225" s="73"/>
      <c r="M225" s="144">
        <v>29</v>
      </c>
      <c r="N225" s="147" t="s">
        <v>51</v>
      </c>
      <c r="O225" s="78">
        <v>1</v>
      </c>
      <c r="P225" s="76" t="s">
        <v>632</v>
      </c>
      <c r="Q225" s="76">
        <v>93941291.067100003</v>
      </c>
      <c r="R225" s="76">
        <v>-2734288.18</v>
      </c>
      <c r="S225" s="76">
        <v>3993522.6246000002</v>
      </c>
      <c r="T225" s="76">
        <v>1914793.6973000001</v>
      </c>
      <c r="U225" s="76">
        <v>21850040.092999998</v>
      </c>
      <c r="V225" s="77">
        <f t="shared" si="22"/>
        <v>118965359.30199999</v>
      </c>
    </row>
    <row r="226" spans="1:22" ht="24.9" customHeight="1" x14ac:dyDescent="0.3">
      <c r="A226" s="153"/>
      <c r="B226" s="148"/>
      <c r="C226" s="75">
        <v>24</v>
      </c>
      <c r="D226" s="76" t="s">
        <v>268</v>
      </c>
      <c r="E226" s="76">
        <v>125112378.2013</v>
      </c>
      <c r="F226" s="76"/>
      <c r="G226" s="76">
        <v>0</v>
      </c>
      <c r="H226" s="76">
        <v>5318631.5334000001</v>
      </c>
      <c r="I226" s="76">
        <v>2550150.1044999999</v>
      </c>
      <c r="J226" s="76">
        <v>27615506.137699999</v>
      </c>
      <c r="K226" s="125">
        <f t="shared" si="21"/>
        <v>160596665.97689998</v>
      </c>
      <c r="L226" s="73"/>
      <c r="M226" s="145"/>
      <c r="N226" s="148"/>
      <c r="O226" s="78">
        <v>2</v>
      </c>
      <c r="P226" s="76" t="s">
        <v>633</v>
      </c>
      <c r="Q226" s="76">
        <v>94204809.389300004</v>
      </c>
      <c r="R226" s="76">
        <v>-2734288.18</v>
      </c>
      <c r="S226" s="76">
        <v>4004725.0082</v>
      </c>
      <c r="T226" s="76">
        <v>1920164.9586</v>
      </c>
      <c r="U226" s="76">
        <v>21415898.409600001</v>
      </c>
      <c r="V226" s="77">
        <f t="shared" si="22"/>
        <v>118811309.58570001</v>
      </c>
    </row>
    <row r="227" spans="1:22" ht="24.9" customHeight="1" x14ac:dyDescent="0.3">
      <c r="A227" s="153"/>
      <c r="B227" s="149"/>
      <c r="C227" s="75">
        <v>25</v>
      </c>
      <c r="D227" s="76" t="s">
        <v>269</v>
      </c>
      <c r="E227" s="76">
        <v>120150738.2395</v>
      </c>
      <c r="F227" s="76"/>
      <c r="G227" s="76">
        <v>0</v>
      </c>
      <c r="H227" s="76">
        <v>5107708.0809000004</v>
      </c>
      <c r="I227" s="76">
        <v>2449017.6118999999</v>
      </c>
      <c r="J227" s="76">
        <v>26430495.895599999</v>
      </c>
      <c r="K227" s="125">
        <f t="shared" si="21"/>
        <v>154137959.82789999</v>
      </c>
      <c r="L227" s="73"/>
      <c r="M227" s="145"/>
      <c r="N227" s="148"/>
      <c r="O227" s="78">
        <v>3</v>
      </c>
      <c r="P227" s="76" t="s">
        <v>861</v>
      </c>
      <c r="Q227" s="76">
        <v>117363368.5433</v>
      </c>
      <c r="R227" s="76">
        <v>-2734288.18</v>
      </c>
      <c r="S227" s="76">
        <v>4989214.6706999997</v>
      </c>
      <c r="T227" s="76">
        <v>2392203.0007000002</v>
      </c>
      <c r="U227" s="76">
        <v>26114157.407699998</v>
      </c>
      <c r="V227" s="77">
        <f t="shared" si="22"/>
        <v>148124655.44239998</v>
      </c>
    </row>
    <row r="228" spans="1:22" ht="24.9" customHeight="1" x14ac:dyDescent="0.3">
      <c r="A228" s="75"/>
      <c r="B228" s="150" t="s">
        <v>820</v>
      </c>
      <c r="C228" s="151"/>
      <c r="D228" s="152"/>
      <c r="E228" s="79">
        <f>SUM(E203:E227)</f>
        <v>3076852079.3915997</v>
      </c>
      <c r="F228" s="79"/>
      <c r="G228" s="79">
        <f t="shared" ref="G228:J228" si="26">SUM(G203:G227)</f>
        <v>0</v>
      </c>
      <c r="H228" s="79">
        <f t="shared" si="26"/>
        <v>130799547.80189998</v>
      </c>
      <c r="I228" s="79">
        <f t="shared" si="26"/>
        <v>62715094.737700008</v>
      </c>
      <c r="J228" s="79">
        <f t="shared" si="26"/>
        <v>728657581.91269994</v>
      </c>
      <c r="K228" s="126">
        <f t="shared" si="21"/>
        <v>3999024303.8438997</v>
      </c>
      <c r="L228" s="73"/>
      <c r="M228" s="145"/>
      <c r="N228" s="148"/>
      <c r="O228" s="78">
        <v>4</v>
      </c>
      <c r="P228" s="76" t="s">
        <v>862</v>
      </c>
      <c r="Q228" s="76">
        <v>103746623.68340001</v>
      </c>
      <c r="R228" s="76">
        <v>-2734288.18</v>
      </c>
      <c r="S228" s="76">
        <v>4410355.4911000002</v>
      </c>
      <c r="T228" s="76">
        <v>2114654.5772000002</v>
      </c>
      <c r="U228" s="76">
        <v>21829867.504799999</v>
      </c>
      <c r="V228" s="77">
        <f t="shared" si="22"/>
        <v>129367213.0765</v>
      </c>
    </row>
    <row r="229" spans="1:22" ht="24.9" customHeight="1" x14ac:dyDescent="0.3">
      <c r="A229" s="153">
        <v>11</v>
      </c>
      <c r="B229" s="147" t="s">
        <v>33</v>
      </c>
      <c r="C229" s="75">
        <v>1</v>
      </c>
      <c r="D229" s="76" t="s">
        <v>270</v>
      </c>
      <c r="E229" s="76">
        <v>136439209.9874</v>
      </c>
      <c r="F229" s="76"/>
      <c r="G229" s="76">
        <v>-3730671.3698999998</v>
      </c>
      <c r="H229" s="76">
        <v>5800144.5985000003</v>
      </c>
      <c r="I229" s="76">
        <v>2781023.5134999999</v>
      </c>
      <c r="J229" s="76">
        <v>28222396.058400001</v>
      </c>
      <c r="K229" s="125">
        <f t="shared" si="21"/>
        <v>169512102.7879</v>
      </c>
      <c r="L229" s="73"/>
      <c r="M229" s="145"/>
      <c r="N229" s="148"/>
      <c r="O229" s="78">
        <v>5</v>
      </c>
      <c r="P229" s="76" t="s">
        <v>863</v>
      </c>
      <c r="Q229" s="76">
        <v>98176857.996299997</v>
      </c>
      <c r="R229" s="76">
        <v>-2734288.18</v>
      </c>
      <c r="S229" s="76">
        <v>4173580.1069</v>
      </c>
      <c r="T229" s="76">
        <v>2001126.7331999999</v>
      </c>
      <c r="U229" s="76">
        <v>21538428.204300001</v>
      </c>
      <c r="V229" s="77">
        <f t="shared" si="22"/>
        <v>123155704.8607</v>
      </c>
    </row>
    <row r="230" spans="1:22" ht="24.9" customHeight="1" x14ac:dyDescent="0.3">
      <c r="A230" s="153"/>
      <c r="B230" s="148"/>
      <c r="C230" s="75">
        <v>2</v>
      </c>
      <c r="D230" s="76" t="s">
        <v>271</v>
      </c>
      <c r="E230" s="76">
        <v>128116203.7906</v>
      </c>
      <c r="F230" s="76"/>
      <c r="G230" s="76">
        <v>-3647441.3078999999</v>
      </c>
      <c r="H230" s="76">
        <v>5446326.6642000005</v>
      </c>
      <c r="I230" s="76">
        <v>2611376.7093000002</v>
      </c>
      <c r="J230" s="76">
        <v>28503318.0266</v>
      </c>
      <c r="K230" s="125">
        <f t="shared" si="21"/>
        <v>161029783.88279998</v>
      </c>
      <c r="L230" s="73"/>
      <c r="M230" s="145"/>
      <c r="N230" s="148"/>
      <c r="O230" s="78">
        <v>6</v>
      </c>
      <c r="P230" s="76" t="s">
        <v>634</v>
      </c>
      <c r="Q230" s="76">
        <v>111818619.09299999</v>
      </c>
      <c r="R230" s="76">
        <v>-2734288.18</v>
      </c>
      <c r="S230" s="76">
        <v>4753502.7476000004</v>
      </c>
      <c r="T230" s="76">
        <v>2279185.0595999998</v>
      </c>
      <c r="U230" s="76">
        <v>25480013.995700002</v>
      </c>
      <c r="V230" s="77">
        <f t="shared" si="22"/>
        <v>141597032.7159</v>
      </c>
    </row>
    <row r="231" spans="1:22" ht="24.9" customHeight="1" x14ac:dyDescent="0.3">
      <c r="A231" s="153"/>
      <c r="B231" s="148"/>
      <c r="C231" s="75">
        <v>3</v>
      </c>
      <c r="D231" s="76" t="s">
        <v>848</v>
      </c>
      <c r="E231" s="76">
        <v>129219106.6551</v>
      </c>
      <c r="F231" s="76"/>
      <c r="G231" s="76">
        <v>-3658470.3366</v>
      </c>
      <c r="H231" s="76">
        <v>5493211.9847999997</v>
      </c>
      <c r="I231" s="76">
        <v>2633857.0417999998</v>
      </c>
      <c r="J231" s="76">
        <v>28529812.508499999</v>
      </c>
      <c r="K231" s="125">
        <f t="shared" si="21"/>
        <v>162217517.8536</v>
      </c>
      <c r="L231" s="73"/>
      <c r="M231" s="145"/>
      <c r="N231" s="148"/>
      <c r="O231" s="78">
        <v>7</v>
      </c>
      <c r="P231" s="76" t="s">
        <v>635</v>
      </c>
      <c r="Q231" s="76">
        <v>93720616.419799998</v>
      </c>
      <c r="R231" s="76">
        <v>-2734288.18</v>
      </c>
      <c r="S231" s="76">
        <v>3984141.5613000002</v>
      </c>
      <c r="T231" s="76">
        <v>1910295.7132999999</v>
      </c>
      <c r="U231" s="76">
        <v>22288779.517200001</v>
      </c>
      <c r="V231" s="77">
        <f t="shared" si="22"/>
        <v>119169545.0316</v>
      </c>
    </row>
    <row r="232" spans="1:22" ht="24.9" customHeight="1" x14ac:dyDescent="0.3">
      <c r="A232" s="153"/>
      <c r="B232" s="148"/>
      <c r="C232" s="75">
        <v>4</v>
      </c>
      <c r="D232" s="76" t="s">
        <v>33</v>
      </c>
      <c r="E232" s="76">
        <v>124603326.1337</v>
      </c>
      <c r="F232" s="76"/>
      <c r="G232" s="76">
        <v>-3612312.5312999999</v>
      </c>
      <c r="H232" s="76">
        <v>5296991.3054999998</v>
      </c>
      <c r="I232" s="76">
        <v>2539774.1592999999</v>
      </c>
      <c r="J232" s="76">
        <v>26792153.811700001</v>
      </c>
      <c r="K232" s="125">
        <f t="shared" si="21"/>
        <v>155619932.87889999</v>
      </c>
      <c r="L232" s="73"/>
      <c r="M232" s="145"/>
      <c r="N232" s="148"/>
      <c r="O232" s="78">
        <v>8</v>
      </c>
      <c r="P232" s="76" t="s">
        <v>636</v>
      </c>
      <c r="Q232" s="76">
        <v>97333671.585500002</v>
      </c>
      <c r="R232" s="76">
        <v>-2734288.18</v>
      </c>
      <c r="S232" s="76">
        <v>4137735.5493999999</v>
      </c>
      <c r="T232" s="76">
        <v>1983940.1691000001</v>
      </c>
      <c r="U232" s="76">
        <v>21840729.6677</v>
      </c>
      <c r="V232" s="77">
        <f t="shared" si="22"/>
        <v>122561788.79170001</v>
      </c>
    </row>
    <row r="233" spans="1:22" ht="24.9" customHeight="1" x14ac:dyDescent="0.3">
      <c r="A233" s="153"/>
      <c r="B233" s="148"/>
      <c r="C233" s="75">
        <v>5</v>
      </c>
      <c r="D233" s="76" t="s">
        <v>272</v>
      </c>
      <c r="E233" s="76">
        <v>124198981.48119999</v>
      </c>
      <c r="F233" s="76"/>
      <c r="G233" s="76">
        <v>-3608269.0847999998</v>
      </c>
      <c r="H233" s="76">
        <v>5279802.2770999996</v>
      </c>
      <c r="I233" s="76">
        <v>2531532.4523</v>
      </c>
      <c r="J233" s="76">
        <v>27871588.428599998</v>
      </c>
      <c r="K233" s="125">
        <f t="shared" si="21"/>
        <v>156273635.55439997</v>
      </c>
      <c r="L233" s="73"/>
      <c r="M233" s="145"/>
      <c r="N233" s="148"/>
      <c r="O233" s="78">
        <v>9</v>
      </c>
      <c r="P233" s="76" t="s">
        <v>637</v>
      </c>
      <c r="Q233" s="76">
        <v>95732495.566499993</v>
      </c>
      <c r="R233" s="76">
        <v>-2734288.18</v>
      </c>
      <c r="S233" s="76">
        <v>4069668.2215999998</v>
      </c>
      <c r="T233" s="76">
        <v>1951303.5967000001</v>
      </c>
      <c r="U233" s="76">
        <v>21748774.8499</v>
      </c>
      <c r="V233" s="77">
        <f t="shared" si="22"/>
        <v>120767954.05469999</v>
      </c>
    </row>
    <row r="234" spans="1:22" ht="24.9" customHeight="1" x14ac:dyDescent="0.3">
      <c r="A234" s="153"/>
      <c r="B234" s="148"/>
      <c r="C234" s="75">
        <v>6</v>
      </c>
      <c r="D234" s="76" t="s">
        <v>273</v>
      </c>
      <c r="E234" s="76">
        <v>129091424.7559</v>
      </c>
      <c r="F234" s="76"/>
      <c r="G234" s="76">
        <v>-3657193.5175999999</v>
      </c>
      <c r="H234" s="76">
        <v>5487784.1207999997</v>
      </c>
      <c r="I234" s="76">
        <v>2631254.5173999998</v>
      </c>
      <c r="J234" s="76">
        <v>27158133.986299999</v>
      </c>
      <c r="K234" s="125">
        <f t="shared" si="21"/>
        <v>160711403.8628</v>
      </c>
      <c r="L234" s="73"/>
      <c r="M234" s="145"/>
      <c r="N234" s="148"/>
      <c r="O234" s="78">
        <v>10</v>
      </c>
      <c r="P234" s="76" t="s">
        <v>638</v>
      </c>
      <c r="Q234" s="76">
        <v>108675299.90790001</v>
      </c>
      <c r="R234" s="76">
        <v>-2734288.18</v>
      </c>
      <c r="S234" s="76">
        <v>4619877.6277000001</v>
      </c>
      <c r="T234" s="76">
        <v>2215115.1740999999</v>
      </c>
      <c r="U234" s="76">
        <v>25093976.176399998</v>
      </c>
      <c r="V234" s="77">
        <f t="shared" si="22"/>
        <v>137869980.70609999</v>
      </c>
    </row>
    <row r="235" spans="1:22" ht="24.9" customHeight="1" x14ac:dyDescent="0.3">
      <c r="A235" s="153"/>
      <c r="B235" s="148"/>
      <c r="C235" s="75">
        <v>7</v>
      </c>
      <c r="D235" s="76" t="s">
        <v>274</v>
      </c>
      <c r="E235" s="76">
        <v>150833495.66940001</v>
      </c>
      <c r="F235" s="76"/>
      <c r="G235" s="76">
        <v>-3874614.2267</v>
      </c>
      <c r="H235" s="76">
        <v>6412057.6868000003</v>
      </c>
      <c r="I235" s="76">
        <v>3074420.4552000002</v>
      </c>
      <c r="J235" s="76">
        <v>31836277.868000001</v>
      </c>
      <c r="K235" s="125">
        <f t="shared" si="21"/>
        <v>188281637.45269999</v>
      </c>
      <c r="L235" s="73"/>
      <c r="M235" s="145"/>
      <c r="N235" s="148"/>
      <c r="O235" s="78">
        <v>11</v>
      </c>
      <c r="P235" s="76" t="s">
        <v>639</v>
      </c>
      <c r="Q235" s="76">
        <v>115068734.8163</v>
      </c>
      <c r="R235" s="76">
        <v>-2734288.18</v>
      </c>
      <c r="S235" s="76">
        <v>4891667.8772999998</v>
      </c>
      <c r="T235" s="76">
        <v>2345431.7656999999</v>
      </c>
      <c r="U235" s="76">
        <v>27083246.243299998</v>
      </c>
      <c r="V235" s="77">
        <f t="shared" si="22"/>
        <v>146654792.5226</v>
      </c>
    </row>
    <row r="236" spans="1:22" ht="24.9" customHeight="1" x14ac:dyDescent="0.3">
      <c r="A236" s="153"/>
      <c r="B236" s="148"/>
      <c r="C236" s="75">
        <v>8</v>
      </c>
      <c r="D236" s="76" t="s">
        <v>275</v>
      </c>
      <c r="E236" s="76">
        <v>133604291.8609</v>
      </c>
      <c r="F236" s="76"/>
      <c r="G236" s="76">
        <v>-3702322.1886</v>
      </c>
      <c r="H236" s="76">
        <v>5679629.8647999996</v>
      </c>
      <c r="I236" s="76">
        <v>2723239.7285000002</v>
      </c>
      <c r="J236" s="76">
        <v>28183602.619600002</v>
      </c>
      <c r="K236" s="125">
        <f t="shared" si="21"/>
        <v>166488441.88519999</v>
      </c>
      <c r="L236" s="73"/>
      <c r="M236" s="145"/>
      <c r="N236" s="148"/>
      <c r="O236" s="78">
        <v>12</v>
      </c>
      <c r="P236" s="76" t="s">
        <v>640</v>
      </c>
      <c r="Q236" s="76">
        <v>132992940.1891</v>
      </c>
      <c r="R236" s="76">
        <v>-2734288.18</v>
      </c>
      <c r="S236" s="76">
        <v>5653640.7954000002</v>
      </c>
      <c r="T236" s="76">
        <v>2710778.6231999998</v>
      </c>
      <c r="U236" s="76">
        <v>28280555.442299999</v>
      </c>
      <c r="V236" s="77">
        <f t="shared" si="22"/>
        <v>166903626.86999997</v>
      </c>
    </row>
    <row r="237" spans="1:22" ht="24.9" customHeight="1" x14ac:dyDescent="0.3">
      <c r="A237" s="153"/>
      <c r="B237" s="148"/>
      <c r="C237" s="75">
        <v>9</v>
      </c>
      <c r="D237" s="76" t="s">
        <v>276</v>
      </c>
      <c r="E237" s="76">
        <v>120879874.896</v>
      </c>
      <c r="F237" s="76"/>
      <c r="G237" s="76">
        <v>-3575078.0189999999</v>
      </c>
      <c r="H237" s="76">
        <v>5138704.2883000001</v>
      </c>
      <c r="I237" s="76">
        <v>2463879.514</v>
      </c>
      <c r="J237" s="76">
        <v>26452035.929499999</v>
      </c>
      <c r="K237" s="125">
        <f t="shared" si="21"/>
        <v>151359416.60879999</v>
      </c>
      <c r="L237" s="73"/>
      <c r="M237" s="145"/>
      <c r="N237" s="148"/>
      <c r="O237" s="78">
        <v>13</v>
      </c>
      <c r="P237" s="76" t="s">
        <v>641</v>
      </c>
      <c r="Q237" s="76">
        <v>123968603.3406</v>
      </c>
      <c r="R237" s="76">
        <v>-2734288.18</v>
      </c>
      <c r="S237" s="76">
        <v>5270008.7103000004</v>
      </c>
      <c r="T237" s="76">
        <v>2526836.6831999999</v>
      </c>
      <c r="U237" s="76">
        <v>26303929.162799999</v>
      </c>
      <c r="V237" s="77">
        <f t="shared" si="22"/>
        <v>155335089.71689999</v>
      </c>
    </row>
    <row r="238" spans="1:22" ht="24.9" customHeight="1" x14ac:dyDescent="0.3">
      <c r="A238" s="153"/>
      <c r="B238" s="148"/>
      <c r="C238" s="75">
        <v>10</v>
      </c>
      <c r="D238" s="76" t="s">
        <v>277</v>
      </c>
      <c r="E238" s="76">
        <v>167901623.31619999</v>
      </c>
      <c r="F238" s="76"/>
      <c r="G238" s="76">
        <v>-4045295.5032000002</v>
      </c>
      <c r="H238" s="76">
        <v>7137638.0268999999</v>
      </c>
      <c r="I238" s="76">
        <v>3422317.9863999998</v>
      </c>
      <c r="J238" s="76">
        <v>32955138.1131</v>
      </c>
      <c r="K238" s="125">
        <f t="shared" si="21"/>
        <v>207371421.93939999</v>
      </c>
      <c r="L238" s="73"/>
      <c r="M238" s="145"/>
      <c r="N238" s="148"/>
      <c r="O238" s="78">
        <v>14</v>
      </c>
      <c r="P238" s="76" t="s">
        <v>642</v>
      </c>
      <c r="Q238" s="76">
        <v>108062227.307</v>
      </c>
      <c r="R238" s="76">
        <v>-2734288.18</v>
      </c>
      <c r="S238" s="76">
        <v>4593815.4001000002</v>
      </c>
      <c r="T238" s="76">
        <v>2202618.9912</v>
      </c>
      <c r="U238" s="76">
        <v>25248977.516100001</v>
      </c>
      <c r="V238" s="77">
        <f t="shared" si="22"/>
        <v>137373351.03439999</v>
      </c>
    </row>
    <row r="239" spans="1:22" ht="24.9" customHeight="1" x14ac:dyDescent="0.3">
      <c r="A239" s="153"/>
      <c r="B239" s="148"/>
      <c r="C239" s="75">
        <v>11</v>
      </c>
      <c r="D239" s="76" t="s">
        <v>278</v>
      </c>
      <c r="E239" s="76">
        <v>130255572.1657</v>
      </c>
      <c r="F239" s="76"/>
      <c r="G239" s="76">
        <v>-3668834.9917000001</v>
      </c>
      <c r="H239" s="76">
        <v>5537272.9979999997</v>
      </c>
      <c r="I239" s="76">
        <v>2654983.1899000001</v>
      </c>
      <c r="J239" s="76">
        <v>28044406.014199998</v>
      </c>
      <c r="K239" s="125">
        <f t="shared" si="21"/>
        <v>162823399.3761</v>
      </c>
      <c r="L239" s="73"/>
      <c r="M239" s="145"/>
      <c r="N239" s="148"/>
      <c r="O239" s="78">
        <v>15</v>
      </c>
      <c r="P239" s="76" t="s">
        <v>643</v>
      </c>
      <c r="Q239" s="76">
        <v>84917595.152600005</v>
      </c>
      <c r="R239" s="76">
        <v>-2734288.18</v>
      </c>
      <c r="S239" s="76">
        <v>3609917.7859999998</v>
      </c>
      <c r="T239" s="76">
        <v>1730864.8214</v>
      </c>
      <c r="U239" s="76">
        <v>19600652.835299999</v>
      </c>
      <c r="V239" s="77">
        <f t="shared" si="22"/>
        <v>107124742.4153</v>
      </c>
    </row>
    <row r="240" spans="1:22" ht="24.9" customHeight="1" x14ac:dyDescent="0.3">
      <c r="A240" s="153"/>
      <c r="B240" s="148"/>
      <c r="C240" s="75">
        <v>12</v>
      </c>
      <c r="D240" s="76" t="s">
        <v>279</v>
      </c>
      <c r="E240" s="76">
        <v>143727018.27110001</v>
      </c>
      <c r="F240" s="76"/>
      <c r="G240" s="76">
        <v>-3803549.4526999998</v>
      </c>
      <c r="H240" s="76">
        <v>6109955.4062999999</v>
      </c>
      <c r="I240" s="76">
        <v>2929570.0068000001</v>
      </c>
      <c r="J240" s="76">
        <v>30786441.208000001</v>
      </c>
      <c r="K240" s="125">
        <f t="shared" si="21"/>
        <v>179749435.43950003</v>
      </c>
      <c r="L240" s="73"/>
      <c r="M240" s="145"/>
      <c r="N240" s="148"/>
      <c r="O240" s="78">
        <v>16</v>
      </c>
      <c r="P240" s="76" t="s">
        <v>538</v>
      </c>
      <c r="Q240" s="76">
        <v>109424358.13079999</v>
      </c>
      <c r="R240" s="76">
        <v>-2734288.18</v>
      </c>
      <c r="S240" s="76">
        <v>4651720.7174000004</v>
      </c>
      <c r="T240" s="76">
        <v>2230383.1349999998</v>
      </c>
      <c r="U240" s="76">
        <v>23031142.2553</v>
      </c>
      <c r="V240" s="77">
        <f t="shared" si="22"/>
        <v>136603316.05849999</v>
      </c>
    </row>
    <row r="241" spans="1:22" ht="24.9" customHeight="1" x14ac:dyDescent="0.3">
      <c r="A241" s="153"/>
      <c r="B241" s="149"/>
      <c r="C241" s="75">
        <v>13</v>
      </c>
      <c r="D241" s="76" t="s">
        <v>280</v>
      </c>
      <c r="E241" s="76">
        <v>157416747.2419</v>
      </c>
      <c r="F241" s="76"/>
      <c r="G241" s="76">
        <v>-3940446.7423999999</v>
      </c>
      <c r="H241" s="76">
        <v>6691917.2012</v>
      </c>
      <c r="I241" s="76">
        <v>3208606.0564000001</v>
      </c>
      <c r="J241" s="76">
        <v>33113530.286699999</v>
      </c>
      <c r="K241" s="125">
        <f t="shared" si="21"/>
        <v>196490354.04380003</v>
      </c>
      <c r="L241" s="73"/>
      <c r="M241" s="145"/>
      <c r="N241" s="148"/>
      <c r="O241" s="78">
        <v>17</v>
      </c>
      <c r="P241" s="76" t="s">
        <v>644</v>
      </c>
      <c r="Q241" s="76">
        <v>96472532.746999994</v>
      </c>
      <c r="R241" s="76">
        <v>-2734288.18</v>
      </c>
      <c r="S241" s="76">
        <v>4101127.8193000001</v>
      </c>
      <c r="T241" s="76">
        <v>1966387.6828000001</v>
      </c>
      <c r="U241" s="76">
        <v>21036929.616900001</v>
      </c>
      <c r="V241" s="77">
        <f t="shared" si="22"/>
        <v>120842689.68599997</v>
      </c>
    </row>
    <row r="242" spans="1:22" ht="24.9" customHeight="1" x14ac:dyDescent="0.3">
      <c r="A242" s="75"/>
      <c r="B242" s="150" t="s">
        <v>821</v>
      </c>
      <c r="C242" s="151"/>
      <c r="D242" s="152"/>
      <c r="E242" s="79">
        <f>SUM(E229:E241)</f>
        <v>1776286876.2251</v>
      </c>
      <c r="F242" s="79"/>
      <c r="G242" s="79">
        <f t="shared" ref="G242:J242" si="27">SUM(G229:G241)</f>
        <v>-48524499.272399999</v>
      </c>
      <c r="H242" s="79">
        <f t="shared" si="27"/>
        <v>75511436.423199981</v>
      </c>
      <c r="I242" s="79">
        <f t="shared" si="27"/>
        <v>36205835.330799997</v>
      </c>
      <c r="J242" s="79">
        <f t="shared" si="27"/>
        <v>378448834.8592</v>
      </c>
      <c r="K242" s="126">
        <f t="shared" si="21"/>
        <v>2217928483.5658998</v>
      </c>
      <c r="L242" s="73"/>
      <c r="M242" s="145"/>
      <c r="N242" s="148"/>
      <c r="O242" s="78">
        <v>18</v>
      </c>
      <c r="P242" s="76" t="s">
        <v>864</v>
      </c>
      <c r="Q242" s="76">
        <v>100573659.808</v>
      </c>
      <c r="R242" s="76">
        <v>-2734288.18</v>
      </c>
      <c r="S242" s="76">
        <v>4275470.1507000001</v>
      </c>
      <c r="T242" s="76">
        <v>2049980.4476000001</v>
      </c>
      <c r="U242" s="76">
        <v>23596549.441</v>
      </c>
      <c r="V242" s="77">
        <f t="shared" si="22"/>
        <v>127761371.6673</v>
      </c>
    </row>
    <row r="243" spans="1:22" ht="24.9" customHeight="1" x14ac:dyDescent="0.3">
      <c r="A243" s="147" t="s">
        <v>34</v>
      </c>
      <c r="B243" s="147" t="s">
        <v>34</v>
      </c>
      <c r="C243" s="75">
        <v>1</v>
      </c>
      <c r="D243" s="76" t="s">
        <v>281</v>
      </c>
      <c r="E243" s="76">
        <v>163432038.78850001</v>
      </c>
      <c r="F243" s="76"/>
      <c r="G243" s="76">
        <v>0</v>
      </c>
      <c r="H243" s="76">
        <v>6947632.2613000004</v>
      </c>
      <c r="I243" s="76">
        <v>3331214.9986999999</v>
      </c>
      <c r="J243" s="76">
        <v>33251535.691100001</v>
      </c>
      <c r="K243" s="125">
        <f t="shared" si="21"/>
        <v>206962421.7396</v>
      </c>
      <c r="L243" s="73"/>
      <c r="M243" s="145"/>
      <c r="N243" s="148"/>
      <c r="O243" s="78">
        <v>19</v>
      </c>
      <c r="P243" s="76" t="s">
        <v>645</v>
      </c>
      <c r="Q243" s="76">
        <v>106577343.12729999</v>
      </c>
      <c r="R243" s="76">
        <v>-2734288.18</v>
      </c>
      <c r="S243" s="76">
        <v>4530691.7352999998</v>
      </c>
      <c r="T243" s="76">
        <v>2172352.7809000001</v>
      </c>
      <c r="U243" s="76">
        <v>23422352.533100002</v>
      </c>
      <c r="V243" s="77">
        <f t="shared" si="22"/>
        <v>133968451.9966</v>
      </c>
    </row>
    <row r="244" spans="1:22" ht="24.9" customHeight="1" x14ac:dyDescent="0.3">
      <c r="A244" s="148"/>
      <c r="B244" s="148"/>
      <c r="C244" s="75">
        <v>2</v>
      </c>
      <c r="D244" s="76" t="s">
        <v>282</v>
      </c>
      <c r="E244" s="76">
        <v>155224874.2929</v>
      </c>
      <c r="F244" s="76"/>
      <c r="G244" s="76">
        <v>0</v>
      </c>
      <c r="H244" s="76">
        <v>6598738.8542999998</v>
      </c>
      <c r="I244" s="76">
        <v>3163929.3816</v>
      </c>
      <c r="J244" s="76">
        <v>37722206.515199997</v>
      </c>
      <c r="K244" s="125">
        <f t="shared" si="21"/>
        <v>202709749.04399997</v>
      </c>
      <c r="L244" s="73"/>
      <c r="M244" s="145"/>
      <c r="N244" s="148"/>
      <c r="O244" s="78">
        <v>20</v>
      </c>
      <c r="P244" s="76" t="s">
        <v>542</v>
      </c>
      <c r="Q244" s="76">
        <v>105474030.60699999</v>
      </c>
      <c r="R244" s="76">
        <v>-2734288.18</v>
      </c>
      <c r="S244" s="76">
        <v>4483789</v>
      </c>
      <c r="T244" s="76">
        <v>2149864.0984999998</v>
      </c>
      <c r="U244" s="76">
        <v>24338567.348499998</v>
      </c>
      <c r="V244" s="77">
        <f t="shared" si="22"/>
        <v>133711962.87399998</v>
      </c>
    </row>
    <row r="245" spans="1:22" ht="24.9" customHeight="1" x14ac:dyDescent="0.3">
      <c r="A245" s="148"/>
      <c r="B245" s="148"/>
      <c r="C245" s="75">
        <v>3</v>
      </c>
      <c r="D245" s="76" t="s">
        <v>283</v>
      </c>
      <c r="E245" s="76">
        <v>102715142.40979999</v>
      </c>
      <c r="F245" s="76"/>
      <c r="G245" s="76">
        <v>0</v>
      </c>
      <c r="H245" s="76">
        <v>4366506.3619999997</v>
      </c>
      <c r="I245" s="76">
        <v>2093630.0222</v>
      </c>
      <c r="J245" s="76">
        <v>24239963.550799999</v>
      </c>
      <c r="K245" s="125">
        <f t="shared" si="21"/>
        <v>133415242.3448</v>
      </c>
      <c r="L245" s="73"/>
      <c r="M245" s="145"/>
      <c r="N245" s="148"/>
      <c r="O245" s="78">
        <v>21</v>
      </c>
      <c r="P245" s="76" t="s">
        <v>646</v>
      </c>
      <c r="Q245" s="76">
        <v>114118926.0077</v>
      </c>
      <c r="R245" s="76">
        <v>-2734288.18</v>
      </c>
      <c r="S245" s="76">
        <v>4851290.7127999999</v>
      </c>
      <c r="T245" s="76">
        <v>2326071.9304</v>
      </c>
      <c r="U245" s="76">
        <v>25723751.734499998</v>
      </c>
      <c r="V245" s="77">
        <f t="shared" si="22"/>
        <v>144285752.20539999</v>
      </c>
    </row>
    <row r="246" spans="1:22" ht="24.9" customHeight="1" x14ac:dyDescent="0.3">
      <c r="A246" s="148"/>
      <c r="B246" s="148"/>
      <c r="C246" s="75">
        <v>4</v>
      </c>
      <c r="D246" s="76" t="s">
        <v>284</v>
      </c>
      <c r="E246" s="76">
        <v>105748265.45039999</v>
      </c>
      <c r="F246" s="76"/>
      <c r="G246" s="76">
        <v>0</v>
      </c>
      <c r="H246" s="76">
        <v>4495446.9518999998</v>
      </c>
      <c r="I246" s="76">
        <v>2155453.7933</v>
      </c>
      <c r="J246" s="76">
        <v>25046637.189599998</v>
      </c>
      <c r="K246" s="125">
        <f t="shared" si="21"/>
        <v>137445803.38519999</v>
      </c>
      <c r="L246" s="73"/>
      <c r="M246" s="145"/>
      <c r="N246" s="148"/>
      <c r="O246" s="78">
        <v>22</v>
      </c>
      <c r="P246" s="76" t="s">
        <v>647</v>
      </c>
      <c r="Q246" s="76">
        <v>103581852.5345</v>
      </c>
      <c r="R246" s="76">
        <v>-2734288.18</v>
      </c>
      <c r="S246" s="76">
        <v>4403350.9321999997</v>
      </c>
      <c r="T246" s="76">
        <v>2111296.0673000002</v>
      </c>
      <c r="U246" s="76">
        <v>23400628.207400002</v>
      </c>
      <c r="V246" s="77">
        <f t="shared" si="22"/>
        <v>130762839.5614</v>
      </c>
    </row>
    <row r="247" spans="1:22" ht="24.9" customHeight="1" x14ac:dyDescent="0.3">
      <c r="A247" s="148"/>
      <c r="B247" s="148"/>
      <c r="C247" s="75">
        <v>5</v>
      </c>
      <c r="D247" s="76" t="s">
        <v>285</v>
      </c>
      <c r="E247" s="76">
        <v>126617146.706</v>
      </c>
      <c r="F247" s="76"/>
      <c r="G247" s="76">
        <v>0</v>
      </c>
      <c r="H247" s="76">
        <v>5382600.4974999996</v>
      </c>
      <c r="I247" s="76">
        <v>2580821.6145000001</v>
      </c>
      <c r="J247" s="76">
        <v>27826833.6327</v>
      </c>
      <c r="K247" s="125">
        <f t="shared" si="21"/>
        <v>162407402.45069999</v>
      </c>
      <c r="L247" s="73"/>
      <c r="M247" s="145"/>
      <c r="N247" s="148"/>
      <c r="O247" s="78">
        <v>23</v>
      </c>
      <c r="P247" s="76" t="s">
        <v>648</v>
      </c>
      <c r="Q247" s="76">
        <v>127368423.4069</v>
      </c>
      <c r="R247" s="76">
        <v>-2734288.18</v>
      </c>
      <c r="S247" s="76">
        <v>5414537.8964999998</v>
      </c>
      <c r="T247" s="76">
        <v>2596134.7944</v>
      </c>
      <c r="U247" s="76">
        <v>28469637.5363</v>
      </c>
      <c r="V247" s="77">
        <f t="shared" si="22"/>
        <v>161114445.45410001</v>
      </c>
    </row>
    <row r="248" spans="1:22" ht="24.9" customHeight="1" x14ac:dyDescent="0.3">
      <c r="A248" s="148"/>
      <c r="B248" s="148"/>
      <c r="C248" s="75">
        <v>6</v>
      </c>
      <c r="D248" s="76" t="s">
        <v>286</v>
      </c>
      <c r="E248" s="76">
        <v>107619997.22480001</v>
      </c>
      <c r="F248" s="76"/>
      <c r="G248" s="76">
        <v>0</v>
      </c>
      <c r="H248" s="76">
        <v>4575015.8305000002</v>
      </c>
      <c r="I248" s="76">
        <v>2193605.0702</v>
      </c>
      <c r="J248" s="76">
        <v>25419973.749699999</v>
      </c>
      <c r="K248" s="125">
        <f t="shared" si="21"/>
        <v>139808591.8752</v>
      </c>
      <c r="L248" s="73"/>
      <c r="M248" s="145"/>
      <c r="N248" s="148"/>
      <c r="O248" s="78">
        <v>24</v>
      </c>
      <c r="P248" s="76" t="s">
        <v>865</v>
      </c>
      <c r="Q248" s="76">
        <v>105621985.28219999</v>
      </c>
      <c r="R248" s="76">
        <v>-2734288.18</v>
      </c>
      <c r="S248" s="76">
        <v>4490078.6765999999</v>
      </c>
      <c r="T248" s="76">
        <v>2152879.8402999998</v>
      </c>
      <c r="U248" s="76">
        <v>24166956.6699</v>
      </c>
      <c r="V248" s="77">
        <f t="shared" si="22"/>
        <v>133697612.28899997</v>
      </c>
    </row>
    <row r="249" spans="1:22" ht="24.9" customHeight="1" x14ac:dyDescent="0.3">
      <c r="A249" s="148"/>
      <c r="B249" s="148"/>
      <c r="C249" s="75">
        <v>7</v>
      </c>
      <c r="D249" s="76" t="s">
        <v>287</v>
      </c>
      <c r="E249" s="76">
        <v>107718984.2604</v>
      </c>
      <c r="F249" s="76"/>
      <c r="G249" s="76">
        <v>0</v>
      </c>
      <c r="H249" s="76">
        <v>4579223.852</v>
      </c>
      <c r="I249" s="76">
        <v>2195622.7107000002</v>
      </c>
      <c r="J249" s="76">
        <v>23623004.1954</v>
      </c>
      <c r="K249" s="125">
        <f t="shared" si="21"/>
        <v>138116835.0185</v>
      </c>
      <c r="L249" s="73"/>
      <c r="M249" s="145"/>
      <c r="N249" s="148"/>
      <c r="O249" s="78">
        <v>25</v>
      </c>
      <c r="P249" s="76" t="s">
        <v>866</v>
      </c>
      <c r="Q249" s="76">
        <v>139155651.28889999</v>
      </c>
      <c r="R249" s="76">
        <v>-2734288.18</v>
      </c>
      <c r="S249" s="76">
        <v>5915622.7835999997</v>
      </c>
      <c r="T249" s="76">
        <v>2836392.4</v>
      </c>
      <c r="U249" s="76">
        <v>25178402.193500001</v>
      </c>
      <c r="V249" s="77">
        <f t="shared" si="22"/>
        <v>170351780.486</v>
      </c>
    </row>
    <row r="250" spans="1:22" ht="24.9" customHeight="1" x14ac:dyDescent="0.3">
      <c r="A250" s="148"/>
      <c r="B250" s="148"/>
      <c r="C250" s="75">
        <v>8</v>
      </c>
      <c r="D250" s="76" t="s">
        <v>288</v>
      </c>
      <c r="E250" s="76">
        <v>124963002.0511</v>
      </c>
      <c r="F250" s="76"/>
      <c r="G250" s="76">
        <v>0</v>
      </c>
      <c r="H250" s="76">
        <v>5312281.4287</v>
      </c>
      <c r="I250" s="76">
        <v>2547105.3889000001</v>
      </c>
      <c r="J250" s="76">
        <v>26578259.622900002</v>
      </c>
      <c r="K250" s="125">
        <f t="shared" si="21"/>
        <v>159400648.49160001</v>
      </c>
      <c r="L250" s="73"/>
      <c r="M250" s="145"/>
      <c r="N250" s="148"/>
      <c r="O250" s="78">
        <v>26</v>
      </c>
      <c r="P250" s="76" t="s">
        <v>649</v>
      </c>
      <c r="Q250" s="76">
        <v>95248798.677499995</v>
      </c>
      <c r="R250" s="76">
        <v>-2734288.18</v>
      </c>
      <c r="S250" s="76">
        <v>4049105.8635</v>
      </c>
      <c r="T250" s="76">
        <v>1941444.4628999999</v>
      </c>
      <c r="U250" s="76">
        <v>21872798.910300002</v>
      </c>
      <c r="V250" s="77">
        <f t="shared" si="22"/>
        <v>120377859.73419999</v>
      </c>
    </row>
    <row r="251" spans="1:22" ht="24.9" customHeight="1" x14ac:dyDescent="0.3">
      <c r="A251" s="148"/>
      <c r="B251" s="148"/>
      <c r="C251" s="75">
        <v>9</v>
      </c>
      <c r="D251" s="76" t="s">
        <v>289</v>
      </c>
      <c r="E251" s="76">
        <v>137537121.87599999</v>
      </c>
      <c r="F251" s="76"/>
      <c r="G251" s="76">
        <v>0</v>
      </c>
      <c r="H251" s="76">
        <v>5846817.7484999998</v>
      </c>
      <c r="I251" s="76">
        <v>2803402.1154999998</v>
      </c>
      <c r="J251" s="76">
        <v>29544549.6285</v>
      </c>
      <c r="K251" s="125">
        <f t="shared" si="21"/>
        <v>175731891.36849999</v>
      </c>
      <c r="L251" s="73"/>
      <c r="M251" s="145"/>
      <c r="N251" s="148"/>
      <c r="O251" s="78">
        <v>27</v>
      </c>
      <c r="P251" s="76" t="s">
        <v>650</v>
      </c>
      <c r="Q251" s="76">
        <v>115207963.5439</v>
      </c>
      <c r="R251" s="76">
        <v>-2734288.18</v>
      </c>
      <c r="S251" s="76">
        <v>4897586.6067000004</v>
      </c>
      <c r="T251" s="76">
        <v>2348269.6475999998</v>
      </c>
      <c r="U251" s="76">
        <v>25043401.0266</v>
      </c>
      <c r="V251" s="77">
        <f t="shared" si="22"/>
        <v>144762932.64479998</v>
      </c>
    </row>
    <row r="252" spans="1:22" ht="24.9" customHeight="1" x14ac:dyDescent="0.3">
      <c r="A252" s="148"/>
      <c r="B252" s="148"/>
      <c r="C252" s="75">
        <v>10</v>
      </c>
      <c r="D252" s="76" t="s">
        <v>290</v>
      </c>
      <c r="E252" s="76">
        <v>100078438.9692</v>
      </c>
      <c r="F252" s="76"/>
      <c r="G252" s="76">
        <v>0</v>
      </c>
      <c r="H252" s="76">
        <v>4254417.8998999996</v>
      </c>
      <c r="I252" s="76">
        <v>2039886.4225999999</v>
      </c>
      <c r="J252" s="76">
        <v>22189888.3607</v>
      </c>
      <c r="K252" s="125">
        <f t="shared" si="21"/>
        <v>128562631.6524</v>
      </c>
      <c r="L252" s="73"/>
      <c r="M252" s="145"/>
      <c r="N252" s="148"/>
      <c r="O252" s="78">
        <v>28</v>
      </c>
      <c r="P252" s="76" t="s">
        <v>651</v>
      </c>
      <c r="Q252" s="76">
        <v>115577361.162</v>
      </c>
      <c r="R252" s="76">
        <v>-2734288.18</v>
      </c>
      <c r="S252" s="76">
        <v>4913290.0075000003</v>
      </c>
      <c r="T252" s="76">
        <v>2355799.0334999999</v>
      </c>
      <c r="U252" s="76">
        <v>26012145.0317</v>
      </c>
      <c r="V252" s="77">
        <f t="shared" si="22"/>
        <v>146124307.05469999</v>
      </c>
    </row>
    <row r="253" spans="1:22" ht="24.9" customHeight="1" x14ac:dyDescent="0.3">
      <c r="A253" s="148"/>
      <c r="B253" s="148"/>
      <c r="C253" s="75">
        <v>11</v>
      </c>
      <c r="D253" s="76" t="s">
        <v>291</v>
      </c>
      <c r="E253" s="76">
        <v>171723440.19670001</v>
      </c>
      <c r="F253" s="76"/>
      <c r="G253" s="76">
        <v>0</v>
      </c>
      <c r="H253" s="76">
        <v>7300106.6496000001</v>
      </c>
      <c r="I253" s="76">
        <v>3500217.6063999999</v>
      </c>
      <c r="J253" s="76">
        <v>39515727.763800003</v>
      </c>
      <c r="K253" s="125">
        <f t="shared" si="21"/>
        <v>222039492.21650001</v>
      </c>
      <c r="L253" s="73"/>
      <c r="M253" s="145"/>
      <c r="N253" s="148"/>
      <c r="O253" s="78">
        <v>29</v>
      </c>
      <c r="P253" s="76" t="s">
        <v>652</v>
      </c>
      <c r="Q253" s="76">
        <v>101849728.6057</v>
      </c>
      <c r="R253" s="76">
        <v>-2734288.18</v>
      </c>
      <c r="S253" s="76">
        <v>4329716.8995000003</v>
      </c>
      <c r="T253" s="76">
        <v>2075990.3998</v>
      </c>
      <c r="U253" s="76">
        <v>23394881.031300001</v>
      </c>
      <c r="V253" s="77">
        <f t="shared" si="22"/>
        <v>128916028.7563</v>
      </c>
    </row>
    <row r="254" spans="1:22" ht="24.9" customHeight="1" x14ac:dyDescent="0.3">
      <c r="A254" s="148"/>
      <c r="B254" s="148"/>
      <c r="C254" s="75">
        <v>12</v>
      </c>
      <c r="D254" s="76" t="s">
        <v>292</v>
      </c>
      <c r="E254" s="76">
        <v>176730740.01730001</v>
      </c>
      <c r="F254" s="76"/>
      <c r="G254" s="76">
        <v>0</v>
      </c>
      <c r="H254" s="76">
        <v>7512971.1408000002</v>
      </c>
      <c r="I254" s="76">
        <v>3602280.7782999999</v>
      </c>
      <c r="J254" s="76">
        <v>39720614.592100002</v>
      </c>
      <c r="K254" s="125">
        <f t="shared" si="21"/>
        <v>227566606.52849999</v>
      </c>
      <c r="L254" s="73"/>
      <c r="M254" s="146"/>
      <c r="N254" s="149"/>
      <c r="O254" s="78">
        <v>30</v>
      </c>
      <c r="P254" s="76" t="s">
        <v>653</v>
      </c>
      <c r="Q254" s="76">
        <v>113315448.8044</v>
      </c>
      <c r="R254" s="76">
        <v>-2734288.18</v>
      </c>
      <c r="S254" s="76">
        <v>4817134.2269000001</v>
      </c>
      <c r="T254" s="76">
        <v>2309694.7541</v>
      </c>
      <c r="U254" s="76">
        <v>26476344.4461</v>
      </c>
      <c r="V254" s="77">
        <f t="shared" si="22"/>
        <v>144184334.05149999</v>
      </c>
    </row>
    <row r="255" spans="1:22" ht="24.9" customHeight="1" x14ac:dyDescent="0.3">
      <c r="A255" s="148"/>
      <c r="B255" s="148"/>
      <c r="C255" s="75">
        <v>13</v>
      </c>
      <c r="D255" s="76" t="s">
        <v>293</v>
      </c>
      <c r="E255" s="76">
        <v>138522838.77469999</v>
      </c>
      <c r="F255" s="76"/>
      <c r="G255" s="76">
        <v>0</v>
      </c>
      <c r="H255" s="76">
        <v>5888721.3958999999</v>
      </c>
      <c r="I255" s="76">
        <v>2823493.8609000002</v>
      </c>
      <c r="J255" s="76">
        <v>28688680.1622</v>
      </c>
      <c r="K255" s="125">
        <f t="shared" si="21"/>
        <v>175923734.19370002</v>
      </c>
      <c r="L255" s="73"/>
      <c r="M255" s="74"/>
      <c r="N255" s="150" t="s">
        <v>839</v>
      </c>
      <c r="O255" s="151"/>
      <c r="P255" s="152"/>
      <c r="Q255" s="79">
        <f>SUM(Q225:Q254)</f>
        <v>3229291817.7914996</v>
      </c>
      <c r="R255" s="79">
        <f t="shared" ref="R255:U255" si="28">SUM(R225:R254)</f>
        <v>-82028645.400000036</v>
      </c>
      <c r="S255" s="79">
        <f t="shared" si="28"/>
        <v>137279888.2067</v>
      </c>
      <c r="T255" s="79">
        <f t="shared" si="28"/>
        <v>65822255.039600007</v>
      </c>
      <c r="U255" s="79">
        <f t="shared" si="28"/>
        <v>720882515.00849998</v>
      </c>
      <c r="V255" s="79">
        <f>Q255+R255+S255+T255+U255</f>
        <v>4071247830.6462994</v>
      </c>
    </row>
    <row r="256" spans="1:22" ht="24.9" customHeight="1" x14ac:dyDescent="0.3">
      <c r="A256" s="148"/>
      <c r="B256" s="148"/>
      <c r="C256" s="75">
        <v>14</v>
      </c>
      <c r="D256" s="76" t="s">
        <v>294</v>
      </c>
      <c r="E256" s="76">
        <v>132105797.5643</v>
      </c>
      <c r="F256" s="76"/>
      <c r="G256" s="76">
        <v>0</v>
      </c>
      <c r="H256" s="76">
        <v>5615927.6226000004</v>
      </c>
      <c r="I256" s="76">
        <v>2692696.1049000002</v>
      </c>
      <c r="J256" s="76">
        <v>27029585.362799998</v>
      </c>
      <c r="K256" s="125">
        <f t="shared" si="21"/>
        <v>167444006.65459999</v>
      </c>
      <c r="L256" s="73"/>
      <c r="M256" s="144">
        <v>30</v>
      </c>
      <c r="N256" s="147" t="s">
        <v>52</v>
      </c>
      <c r="O256" s="78">
        <v>1</v>
      </c>
      <c r="P256" s="76" t="s">
        <v>654</v>
      </c>
      <c r="Q256" s="76">
        <v>111523943.35950001</v>
      </c>
      <c r="R256" s="76">
        <v>-2536017.62</v>
      </c>
      <c r="S256" s="76">
        <v>4740975.8364000004</v>
      </c>
      <c r="T256" s="76">
        <v>2273178.7206000001</v>
      </c>
      <c r="U256" s="76">
        <v>29577841.776299998</v>
      </c>
      <c r="V256" s="77">
        <f t="shared" si="22"/>
        <v>145579922.07279998</v>
      </c>
    </row>
    <row r="257" spans="1:22" ht="24.9" customHeight="1" x14ac:dyDescent="0.3">
      <c r="A257" s="148"/>
      <c r="B257" s="148"/>
      <c r="C257" s="75">
        <v>15</v>
      </c>
      <c r="D257" s="76" t="s">
        <v>295</v>
      </c>
      <c r="E257" s="76">
        <v>144182608.35370001</v>
      </c>
      <c r="F257" s="76"/>
      <c r="G257" s="76">
        <v>0</v>
      </c>
      <c r="H257" s="76">
        <v>6129322.9205999998</v>
      </c>
      <c r="I257" s="76">
        <v>2938856.2429999998</v>
      </c>
      <c r="J257" s="76">
        <v>25966760.084800001</v>
      </c>
      <c r="K257" s="125">
        <f t="shared" si="21"/>
        <v>179217547.60210001</v>
      </c>
      <c r="L257" s="73"/>
      <c r="M257" s="145"/>
      <c r="N257" s="148"/>
      <c r="O257" s="78">
        <v>2</v>
      </c>
      <c r="P257" s="76" t="s">
        <v>655</v>
      </c>
      <c r="Q257" s="76">
        <v>129512568.0134</v>
      </c>
      <c r="R257" s="76">
        <v>-2536017.62</v>
      </c>
      <c r="S257" s="76">
        <v>5505687.2718000002</v>
      </c>
      <c r="T257" s="76">
        <v>2639838.6283</v>
      </c>
      <c r="U257" s="76">
        <v>34013857.128399998</v>
      </c>
      <c r="V257" s="77">
        <f t="shared" si="22"/>
        <v>169135933.4219</v>
      </c>
    </row>
    <row r="258" spans="1:22" ht="24.9" customHeight="1" x14ac:dyDescent="0.3">
      <c r="A258" s="148"/>
      <c r="B258" s="148"/>
      <c r="C258" s="75">
        <v>16</v>
      </c>
      <c r="D258" s="76" t="s">
        <v>296</v>
      </c>
      <c r="E258" s="76">
        <v>126478099.1216</v>
      </c>
      <c r="F258" s="76"/>
      <c r="G258" s="76">
        <v>0</v>
      </c>
      <c r="H258" s="76">
        <v>5376689.4687000001</v>
      </c>
      <c r="I258" s="76">
        <v>2577987.4248000002</v>
      </c>
      <c r="J258" s="76">
        <v>27060390.2267</v>
      </c>
      <c r="K258" s="125">
        <f t="shared" si="21"/>
        <v>161493166.24180001</v>
      </c>
      <c r="L258" s="73"/>
      <c r="M258" s="145"/>
      <c r="N258" s="148"/>
      <c r="O258" s="78">
        <v>3</v>
      </c>
      <c r="P258" s="76" t="s">
        <v>656</v>
      </c>
      <c r="Q258" s="76">
        <v>129008669.4883</v>
      </c>
      <c r="R258" s="76">
        <v>-2536017.62</v>
      </c>
      <c r="S258" s="76">
        <v>5484266.1253000004</v>
      </c>
      <c r="T258" s="76">
        <v>2629567.7270999998</v>
      </c>
      <c r="U258" s="76">
        <v>31619755.976300001</v>
      </c>
      <c r="V258" s="77">
        <f t="shared" si="22"/>
        <v>166206241.697</v>
      </c>
    </row>
    <row r="259" spans="1:22" ht="24.9" customHeight="1" x14ac:dyDescent="0.3">
      <c r="A259" s="148"/>
      <c r="B259" s="148"/>
      <c r="C259" s="75">
        <v>17</v>
      </c>
      <c r="D259" s="76" t="s">
        <v>297</v>
      </c>
      <c r="E259" s="76">
        <v>103729215.3786</v>
      </c>
      <c r="F259" s="76"/>
      <c r="G259" s="76">
        <v>0</v>
      </c>
      <c r="H259" s="76">
        <v>4409615.4495999999</v>
      </c>
      <c r="I259" s="76">
        <v>2114299.7459</v>
      </c>
      <c r="J259" s="76">
        <v>23784672.259399999</v>
      </c>
      <c r="K259" s="125">
        <f t="shared" si="21"/>
        <v>134037802.8335</v>
      </c>
      <c r="L259" s="73"/>
      <c r="M259" s="145"/>
      <c r="N259" s="148"/>
      <c r="O259" s="78">
        <v>4</v>
      </c>
      <c r="P259" s="76" t="s">
        <v>867</v>
      </c>
      <c r="Q259" s="76">
        <v>138217610.78049999</v>
      </c>
      <c r="R259" s="76">
        <v>-2536017.62</v>
      </c>
      <c r="S259" s="76">
        <v>5875745.8992999997</v>
      </c>
      <c r="T259" s="76">
        <v>2817272.4364999998</v>
      </c>
      <c r="U259" s="76">
        <v>28234094.530000001</v>
      </c>
      <c r="V259" s="77">
        <f t="shared" si="22"/>
        <v>172608706.02630001</v>
      </c>
    </row>
    <row r="260" spans="1:22" ht="24.9" customHeight="1" x14ac:dyDescent="0.3">
      <c r="A260" s="149"/>
      <c r="B260" s="149"/>
      <c r="C260" s="75">
        <v>18</v>
      </c>
      <c r="D260" s="76" t="s">
        <v>298</v>
      </c>
      <c r="E260" s="76">
        <v>129080543.6919</v>
      </c>
      <c r="F260" s="76"/>
      <c r="G260" s="76">
        <v>0</v>
      </c>
      <c r="H260" s="76">
        <v>5487321.5575999999</v>
      </c>
      <c r="I260" s="76">
        <v>2631032.7300999998</v>
      </c>
      <c r="J260" s="76">
        <v>25130948.263099998</v>
      </c>
      <c r="K260" s="125">
        <f t="shared" si="21"/>
        <v>162329846.24270001</v>
      </c>
      <c r="L260" s="73"/>
      <c r="M260" s="145"/>
      <c r="N260" s="148"/>
      <c r="O260" s="78">
        <v>5</v>
      </c>
      <c r="P260" s="76" t="s">
        <v>657</v>
      </c>
      <c r="Q260" s="76">
        <v>140235631.51640001</v>
      </c>
      <c r="R260" s="76">
        <v>-2536017.62</v>
      </c>
      <c r="S260" s="76">
        <v>5961533.6436999999</v>
      </c>
      <c r="T260" s="76">
        <v>2858405.5032000002</v>
      </c>
      <c r="U260" s="76">
        <v>38049179.362199999</v>
      </c>
      <c r="V260" s="77">
        <f t="shared" si="22"/>
        <v>184568732.40549999</v>
      </c>
    </row>
    <row r="261" spans="1:22" ht="24.9" customHeight="1" x14ac:dyDescent="0.3">
      <c r="A261" s="75"/>
      <c r="B261" s="150" t="s">
        <v>822</v>
      </c>
      <c r="C261" s="151"/>
      <c r="D261" s="152"/>
      <c r="E261" s="79">
        <f>SUM(E243:E260)</f>
        <v>2354208295.1278996</v>
      </c>
      <c r="F261" s="79"/>
      <c r="G261" s="79">
        <f t="shared" ref="G261:J261" si="29">SUM(G243:G260)</f>
        <v>0</v>
      </c>
      <c r="H261" s="79">
        <f t="shared" si="29"/>
        <v>100079357.892</v>
      </c>
      <c r="I261" s="79">
        <f t="shared" si="29"/>
        <v>47985536.012500003</v>
      </c>
      <c r="J261" s="79">
        <f t="shared" si="29"/>
        <v>512340230.85150003</v>
      </c>
      <c r="K261" s="126">
        <f t="shared" si="21"/>
        <v>3014613419.8838997</v>
      </c>
      <c r="L261" s="73"/>
      <c r="M261" s="145"/>
      <c r="N261" s="148"/>
      <c r="O261" s="78">
        <v>6</v>
      </c>
      <c r="P261" s="76" t="s">
        <v>658</v>
      </c>
      <c r="Q261" s="76">
        <v>144133684.03470001</v>
      </c>
      <c r="R261" s="76">
        <v>-2536017.62</v>
      </c>
      <c r="S261" s="76">
        <v>6127243.1069999998</v>
      </c>
      <c r="T261" s="76">
        <v>2937859.0247</v>
      </c>
      <c r="U261" s="76">
        <v>39498732.1206</v>
      </c>
      <c r="V261" s="77">
        <f t="shared" si="22"/>
        <v>190161500.667</v>
      </c>
    </row>
    <row r="262" spans="1:22" ht="24.9" customHeight="1" x14ac:dyDescent="0.3">
      <c r="A262" s="153">
        <v>13</v>
      </c>
      <c r="B262" s="147" t="s">
        <v>35</v>
      </c>
      <c r="C262" s="75">
        <v>1</v>
      </c>
      <c r="D262" s="76" t="s">
        <v>299</v>
      </c>
      <c r="E262" s="76">
        <v>151672385.43470001</v>
      </c>
      <c r="F262" s="76"/>
      <c r="G262" s="76">
        <v>0</v>
      </c>
      <c r="H262" s="76">
        <v>6447719.5904000001</v>
      </c>
      <c r="I262" s="76">
        <v>3091519.4413999999</v>
      </c>
      <c r="J262" s="76">
        <v>35556000.621200003</v>
      </c>
      <c r="K262" s="125">
        <f t="shared" si="21"/>
        <v>196767625.08770001</v>
      </c>
      <c r="L262" s="73"/>
      <c r="M262" s="145"/>
      <c r="N262" s="148"/>
      <c r="O262" s="78">
        <v>7</v>
      </c>
      <c r="P262" s="76" t="s">
        <v>659</v>
      </c>
      <c r="Q262" s="76">
        <v>156261141.46399999</v>
      </c>
      <c r="R262" s="76">
        <v>-2536017.62</v>
      </c>
      <c r="S262" s="76">
        <v>6642791.4358999999</v>
      </c>
      <c r="T262" s="76">
        <v>3185051.4870000002</v>
      </c>
      <c r="U262" s="76">
        <v>40855295.569600001</v>
      </c>
      <c r="V262" s="77">
        <f t="shared" si="22"/>
        <v>204408262.33649999</v>
      </c>
    </row>
    <row r="263" spans="1:22" ht="24.9" customHeight="1" x14ac:dyDescent="0.3">
      <c r="A263" s="153"/>
      <c r="B263" s="148"/>
      <c r="C263" s="75">
        <v>2</v>
      </c>
      <c r="D263" s="76" t="s">
        <v>300</v>
      </c>
      <c r="E263" s="76">
        <v>115412436.279</v>
      </c>
      <c r="F263" s="76"/>
      <c r="G263" s="76">
        <v>0</v>
      </c>
      <c r="H263" s="76">
        <v>4906278.9132000003</v>
      </c>
      <c r="I263" s="76">
        <v>2352437.39</v>
      </c>
      <c r="J263" s="76">
        <v>26335920.931699999</v>
      </c>
      <c r="K263" s="125">
        <f t="shared" si="21"/>
        <v>149007073.51390001</v>
      </c>
      <c r="L263" s="73"/>
      <c r="M263" s="145"/>
      <c r="N263" s="148"/>
      <c r="O263" s="78">
        <v>8</v>
      </c>
      <c r="P263" s="76" t="s">
        <v>660</v>
      </c>
      <c r="Q263" s="76">
        <v>115002465.5328</v>
      </c>
      <c r="R263" s="76">
        <v>-2536017.62</v>
      </c>
      <c r="S263" s="76">
        <v>4888850.7148000002</v>
      </c>
      <c r="T263" s="76">
        <v>2344081.0071</v>
      </c>
      <c r="U263" s="76">
        <v>30650322.3101</v>
      </c>
      <c r="V263" s="77">
        <f t="shared" si="22"/>
        <v>150349701.94479999</v>
      </c>
    </row>
    <row r="264" spans="1:22" ht="24.9" customHeight="1" x14ac:dyDescent="0.3">
      <c r="A264" s="153"/>
      <c r="B264" s="148"/>
      <c r="C264" s="75">
        <v>3</v>
      </c>
      <c r="D264" s="76" t="s">
        <v>301</v>
      </c>
      <c r="E264" s="76">
        <v>110044135.2264</v>
      </c>
      <c r="F264" s="76"/>
      <c r="G264" s="76">
        <v>0</v>
      </c>
      <c r="H264" s="76">
        <v>4678067.9585999995</v>
      </c>
      <c r="I264" s="76">
        <v>2243015.9748</v>
      </c>
      <c r="J264" s="76">
        <v>22815660.6208</v>
      </c>
      <c r="K264" s="125">
        <f t="shared" ref="K264:K327" si="30">SUM(E264,G264,H264,I264,J264)</f>
        <v>139780879.78060001</v>
      </c>
      <c r="L264" s="73"/>
      <c r="M264" s="145"/>
      <c r="N264" s="148"/>
      <c r="O264" s="78">
        <v>9</v>
      </c>
      <c r="P264" s="76" t="s">
        <v>661</v>
      </c>
      <c r="Q264" s="76">
        <v>136483656.41249999</v>
      </c>
      <c r="R264" s="76">
        <v>-2536017.62</v>
      </c>
      <c r="S264" s="76">
        <v>5802034.0531000001</v>
      </c>
      <c r="T264" s="76">
        <v>2781929.4594999999</v>
      </c>
      <c r="U264" s="76">
        <v>37156815.327600002</v>
      </c>
      <c r="V264" s="77">
        <f t="shared" si="22"/>
        <v>179688417.63269997</v>
      </c>
    </row>
    <row r="265" spans="1:22" ht="24.9" customHeight="1" x14ac:dyDescent="0.3">
      <c r="A265" s="153"/>
      <c r="B265" s="148"/>
      <c r="C265" s="75">
        <v>4</v>
      </c>
      <c r="D265" s="76" t="s">
        <v>302</v>
      </c>
      <c r="E265" s="76">
        <v>113626543.77150001</v>
      </c>
      <c r="F265" s="76"/>
      <c r="G265" s="76">
        <v>0</v>
      </c>
      <c r="H265" s="76">
        <v>4830359.1332999999</v>
      </c>
      <c r="I265" s="76">
        <v>2316035.7642999999</v>
      </c>
      <c r="J265" s="76">
        <v>25747525.041499998</v>
      </c>
      <c r="K265" s="125">
        <f t="shared" si="30"/>
        <v>146520463.71060002</v>
      </c>
      <c r="L265" s="73"/>
      <c r="M265" s="145"/>
      <c r="N265" s="148"/>
      <c r="O265" s="78">
        <v>10</v>
      </c>
      <c r="P265" s="76" t="s">
        <v>662</v>
      </c>
      <c r="Q265" s="76">
        <v>142892116.54859999</v>
      </c>
      <c r="R265" s="76">
        <v>-2536017.62</v>
      </c>
      <c r="S265" s="76">
        <v>6074463.0378</v>
      </c>
      <c r="T265" s="76">
        <v>2912552.3084999998</v>
      </c>
      <c r="U265" s="76">
        <v>38107340.784400001</v>
      </c>
      <c r="V265" s="77">
        <f t="shared" ref="V265:V328" si="31">Q265+R265+S265+T265+U265</f>
        <v>187450455.05930001</v>
      </c>
    </row>
    <row r="266" spans="1:22" ht="24.9" customHeight="1" x14ac:dyDescent="0.3">
      <c r="A266" s="153"/>
      <c r="B266" s="148"/>
      <c r="C266" s="75">
        <v>5</v>
      </c>
      <c r="D266" s="76" t="s">
        <v>303</v>
      </c>
      <c r="E266" s="76">
        <v>120352652.3629</v>
      </c>
      <c r="F266" s="76"/>
      <c r="G266" s="76">
        <v>0</v>
      </c>
      <c r="H266" s="76">
        <v>5116291.6187000005</v>
      </c>
      <c r="I266" s="76">
        <v>2453133.2023999998</v>
      </c>
      <c r="J266" s="76">
        <v>27317768.498300001</v>
      </c>
      <c r="K266" s="125">
        <f t="shared" si="30"/>
        <v>155239845.6823</v>
      </c>
      <c r="L266" s="73"/>
      <c r="M266" s="145"/>
      <c r="N266" s="148"/>
      <c r="O266" s="78">
        <v>11</v>
      </c>
      <c r="P266" s="76" t="s">
        <v>847</v>
      </c>
      <c r="Q266" s="76">
        <v>103344692.5103</v>
      </c>
      <c r="R266" s="76">
        <v>-2536017.62</v>
      </c>
      <c r="S266" s="76">
        <v>4393269.0618000003</v>
      </c>
      <c r="T266" s="76">
        <v>2106462.0639</v>
      </c>
      <c r="U266" s="76">
        <v>27785067.660500001</v>
      </c>
      <c r="V266" s="77">
        <f t="shared" si="31"/>
        <v>135093473.67649999</v>
      </c>
    </row>
    <row r="267" spans="1:22" ht="24.9" customHeight="1" x14ac:dyDescent="0.3">
      <c r="A267" s="153"/>
      <c r="B267" s="148"/>
      <c r="C267" s="75">
        <v>6</v>
      </c>
      <c r="D267" s="76" t="s">
        <v>304</v>
      </c>
      <c r="E267" s="76">
        <v>122688488.4734</v>
      </c>
      <c r="F267" s="76"/>
      <c r="G267" s="76">
        <v>0</v>
      </c>
      <c r="H267" s="76">
        <v>5215589.9596999995</v>
      </c>
      <c r="I267" s="76">
        <v>2500744.2604999999</v>
      </c>
      <c r="J267" s="76">
        <v>28157718.286699999</v>
      </c>
      <c r="K267" s="125">
        <f t="shared" si="30"/>
        <v>158562540.98030001</v>
      </c>
      <c r="L267" s="73"/>
      <c r="M267" s="145"/>
      <c r="N267" s="148"/>
      <c r="O267" s="78">
        <v>12</v>
      </c>
      <c r="P267" s="76" t="s">
        <v>663</v>
      </c>
      <c r="Q267" s="76">
        <v>107776153.6232</v>
      </c>
      <c r="R267" s="76">
        <v>-2536017.62</v>
      </c>
      <c r="S267" s="76">
        <v>4581654.1693000002</v>
      </c>
      <c r="T267" s="76">
        <v>2196787.9866999998</v>
      </c>
      <c r="U267" s="76">
        <v>27676618.447299998</v>
      </c>
      <c r="V267" s="77">
        <f t="shared" si="31"/>
        <v>139695196.6065</v>
      </c>
    </row>
    <row r="268" spans="1:22" ht="24.9" customHeight="1" x14ac:dyDescent="0.3">
      <c r="A268" s="153"/>
      <c r="B268" s="148"/>
      <c r="C268" s="75">
        <v>7</v>
      </c>
      <c r="D268" s="76" t="s">
        <v>305</v>
      </c>
      <c r="E268" s="76">
        <v>101096076.3416</v>
      </c>
      <c r="F268" s="76"/>
      <c r="G268" s="76">
        <v>0</v>
      </c>
      <c r="H268" s="76">
        <v>4297678.5131999999</v>
      </c>
      <c r="I268" s="76">
        <v>2060628.7990999999</v>
      </c>
      <c r="J268" s="76">
        <v>23214687.058200002</v>
      </c>
      <c r="K268" s="125">
        <f t="shared" si="30"/>
        <v>130669070.7121</v>
      </c>
      <c r="L268" s="73"/>
      <c r="M268" s="145"/>
      <c r="N268" s="148"/>
      <c r="O268" s="78">
        <v>13</v>
      </c>
      <c r="P268" s="76" t="s">
        <v>868</v>
      </c>
      <c r="Q268" s="76">
        <v>105653306.542</v>
      </c>
      <c r="R268" s="76">
        <v>-2536017.62</v>
      </c>
      <c r="S268" s="76">
        <v>4491410.1694999998</v>
      </c>
      <c r="T268" s="76">
        <v>2153518.2577</v>
      </c>
      <c r="U268" s="76">
        <v>27801274.6972</v>
      </c>
      <c r="V268" s="77">
        <f t="shared" si="31"/>
        <v>137563492.04639998</v>
      </c>
    </row>
    <row r="269" spans="1:22" ht="24.9" customHeight="1" x14ac:dyDescent="0.3">
      <c r="A269" s="153"/>
      <c r="B269" s="148"/>
      <c r="C269" s="75">
        <v>8</v>
      </c>
      <c r="D269" s="76" t="s">
        <v>306</v>
      </c>
      <c r="E269" s="76">
        <v>124542278.7491</v>
      </c>
      <c r="F269" s="76"/>
      <c r="G269" s="76">
        <v>0</v>
      </c>
      <c r="H269" s="76">
        <v>5294396.1303000003</v>
      </c>
      <c r="I269" s="76">
        <v>2538529.838</v>
      </c>
      <c r="J269" s="76">
        <v>26963570.034600001</v>
      </c>
      <c r="K269" s="125">
        <f t="shared" si="30"/>
        <v>159338774.752</v>
      </c>
      <c r="L269" s="73"/>
      <c r="M269" s="145"/>
      <c r="N269" s="148"/>
      <c r="O269" s="78">
        <v>14</v>
      </c>
      <c r="P269" s="76" t="s">
        <v>664</v>
      </c>
      <c r="Q269" s="76">
        <v>156923048.47499999</v>
      </c>
      <c r="R269" s="76">
        <v>-2536017.62</v>
      </c>
      <c r="S269" s="76">
        <v>6670929.6549000004</v>
      </c>
      <c r="T269" s="76">
        <v>3198543.0556000001</v>
      </c>
      <c r="U269" s="76">
        <v>37843947.703299999</v>
      </c>
      <c r="V269" s="77">
        <f t="shared" si="31"/>
        <v>202100451.26879999</v>
      </c>
    </row>
    <row r="270" spans="1:22" ht="24.9" customHeight="1" x14ac:dyDescent="0.3">
      <c r="A270" s="153"/>
      <c r="B270" s="148"/>
      <c r="C270" s="75">
        <v>9</v>
      </c>
      <c r="D270" s="76" t="s">
        <v>307</v>
      </c>
      <c r="E270" s="76">
        <v>133255287.95280001</v>
      </c>
      <c r="F270" s="76"/>
      <c r="G270" s="76">
        <v>0</v>
      </c>
      <c r="H270" s="76">
        <v>5664793.4177000001</v>
      </c>
      <c r="I270" s="76">
        <v>2716126.0251000002</v>
      </c>
      <c r="J270" s="76">
        <v>30543543.505199999</v>
      </c>
      <c r="K270" s="125">
        <f t="shared" si="30"/>
        <v>172179750.90079999</v>
      </c>
      <c r="L270" s="73"/>
      <c r="M270" s="145"/>
      <c r="N270" s="148"/>
      <c r="O270" s="78">
        <v>15</v>
      </c>
      <c r="P270" s="76" t="s">
        <v>869</v>
      </c>
      <c r="Q270" s="76">
        <v>107006858.8682</v>
      </c>
      <c r="R270" s="76">
        <v>-2536017.62</v>
      </c>
      <c r="S270" s="76">
        <v>4548950.8076999998</v>
      </c>
      <c r="T270" s="76">
        <v>2181107.5469999998</v>
      </c>
      <c r="U270" s="76">
        <v>28661339.602000002</v>
      </c>
      <c r="V270" s="77">
        <f t="shared" si="31"/>
        <v>139862239.2049</v>
      </c>
    </row>
    <row r="271" spans="1:22" ht="24.9" customHeight="1" x14ac:dyDescent="0.3">
      <c r="A271" s="153"/>
      <c r="B271" s="148"/>
      <c r="C271" s="75">
        <v>10</v>
      </c>
      <c r="D271" s="76" t="s">
        <v>308</v>
      </c>
      <c r="E271" s="76">
        <v>116361129.4418</v>
      </c>
      <c r="F271" s="76"/>
      <c r="G271" s="76">
        <v>0</v>
      </c>
      <c r="H271" s="76">
        <v>4946608.6507000001</v>
      </c>
      <c r="I271" s="76">
        <v>2371774.4852</v>
      </c>
      <c r="J271" s="76">
        <v>26287759.595899999</v>
      </c>
      <c r="K271" s="125">
        <f t="shared" si="30"/>
        <v>149967272.17360002</v>
      </c>
      <c r="L271" s="73"/>
      <c r="M271" s="145"/>
      <c r="N271" s="148"/>
      <c r="O271" s="78">
        <v>16</v>
      </c>
      <c r="P271" s="76" t="s">
        <v>665</v>
      </c>
      <c r="Q271" s="76">
        <v>112288509.63600001</v>
      </c>
      <c r="R271" s="76">
        <v>-2536017.62</v>
      </c>
      <c r="S271" s="76">
        <v>4773478.1864</v>
      </c>
      <c r="T271" s="76">
        <v>2288762.7803000002</v>
      </c>
      <c r="U271" s="76">
        <v>28910019.912300002</v>
      </c>
      <c r="V271" s="77">
        <f t="shared" si="31"/>
        <v>145724752.89500001</v>
      </c>
    </row>
    <row r="272" spans="1:22" ht="24.9" customHeight="1" x14ac:dyDescent="0.3">
      <c r="A272" s="153"/>
      <c r="B272" s="148"/>
      <c r="C272" s="75">
        <v>11</v>
      </c>
      <c r="D272" s="76" t="s">
        <v>309</v>
      </c>
      <c r="E272" s="76">
        <v>124700136.08419999</v>
      </c>
      <c r="F272" s="76"/>
      <c r="G272" s="76">
        <v>0</v>
      </c>
      <c r="H272" s="76">
        <v>5301106.7772000004</v>
      </c>
      <c r="I272" s="76">
        <v>2541747.4245000002</v>
      </c>
      <c r="J272" s="76">
        <v>27499321.7916</v>
      </c>
      <c r="K272" s="125">
        <f t="shared" si="30"/>
        <v>160042312.07749999</v>
      </c>
      <c r="L272" s="73"/>
      <c r="M272" s="145"/>
      <c r="N272" s="148"/>
      <c r="O272" s="78">
        <v>17</v>
      </c>
      <c r="P272" s="76" t="s">
        <v>666</v>
      </c>
      <c r="Q272" s="76">
        <v>146706831.71329999</v>
      </c>
      <c r="R272" s="76">
        <v>-2536017.62</v>
      </c>
      <c r="S272" s="76">
        <v>6236629.7607000005</v>
      </c>
      <c r="T272" s="76">
        <v>2990307.1751000001</v>
      </c>
      <c r="U272" s="76">
        <v>36632672.866400003</v>
      </c>
      <c r="V272" s="77">
        <f t="shared" si="31"/>
        <v>190030423.89549997</v>
      </c>
    </row>
    <row r="273" spans="1:22" ht="24.9" customHeight="1" x14ac:dyDescent="0.3">
      <c r="A273" s="153"/>
      <c r="B273" s="148"/>
      <c r="C273" s="75">
        <v>12</v>
      </c>
      <c r="D273" s="76" t="s">
        <v>310</v>
      </c>
      <c r="E273" s="76">
        <v>87509603.248999998</v>
      </c>
      <c r="F273" s="76"/>
      <c r="G273" s="76">
        <v>0</v>
      </c>
      <c r="H273" s="76">
        <v>3720106.2118000002</v>
      </c>
      <c r="I273" s="76">
        <v>1783697.4013</v>
      </c>
      <c r="J273" s="76">
        <v>20320753.9998</v>
      </c>
      <c r="K273" s="125">
        <f t="shared" si="30"/>
        <v>113334160.86189999</v>
      </c>
      <c r="L273" s="73"/>
      <c r="M273" s="145"/>
      <c r="N273" s="148"/>
      <c r="O273" s="78">
        <v>18</v>
      </c>
      <c r="P273" s="76" t="s">
        <v>667</v>
      </c>
      <c r="Q273" s="76">
        <v>126853756.95190001</v>
      </c>
      <c r="R273" s="76">
        <v>-2536017.62</v>
      </c>
      <c r="S273" s="76">
        <v>5392658.9962999998</v>
      </c>
      <c r="T273" s="76">
        <v>2585644.4117999999</v>
      </c>
      <c r="U273" s="76">
        <v>29260540.183200002</v>
      </c>
      <c r="V273" s="77">
        <f t="shared" si="31"/>
        <v>161556582.92320001</v>
      </c>
    </row>
    <row r="274" spans="1:22" ht="24.9" customHeight="1" x14ac:dyDescent="0.3">
      <c r="A274" s="153"/>
      <c r="B274" s="148"/>
      <c r="C274" s="75">
        <v>13</v>
      </c>
      <c r="D274" s="76" t="s">
        <v>311</v>
      </c>
      <c r="E274" s="76">
        <v>110912517.0212</v>
      </c>
      <c r="F274" s="76"/>
      <c r="G274" s="76">
        <v>0</v>
      </c>
      <c r="H274" s="76">
        <v>4714983.5927999998</v>
      </c>
      <c r="I274" s="76">
        <v>2260716.0932999998</v>
      </c>
      <c r="J274" s="76">
        <v>25241428.713300001</v>
      </c>
      <c r="K274" s="125">
        <f t="shared" si="30"/>
        <v>143129645.4206</v>
      </c>
      <c r="L274" s="73"/>
      <c r="M274" s="145"/>
      <c r="N274" s="148"/>
      <c r="O274" s="78">
        <v>19</v>
      </c>
      <c r="P274" s="76" t="s">
        <v>668</v>
      </c>
      <c r="Q274" s="76">
        <v>116453603.61310001</v>
      </c>
      <c r="R274" s="76">
        <v>-2536017.62</v>
      </c>
      <c r="S274" s="76">
        <v>4950539.8048</v>
      </c>
      <c r="T274" s="76">
        <v>2373659.3747999999</v>
      </c>
      <c r="U274" s="76">
        <v>27785125.132300001</v>
      </c>
      <c r="V274" s="77">
        <f t="shared" si="31"/>
        <v>149026910.30500001</v>
      </c>
    </row>
    <row r="275" spans="1:22" ht="24.9" customHeight="1" x14ac:dyDescent="0.3">
      <c r="A275" s="153"/>
      <c r="B275" s="148"/>
      <c r="C275" s="75">
        <v>14</v>
      </c>
      <c r="D275" s="76" t="s">
        <v>312</v>
      </c>
      <c r="E275" s="76">
        <v>108232553.3924</v>
      </c>
      <c r="F275" s="76"/>
      <c r="G275" s="76">
        <v>0</v>
      </c>
      <c r="H275" s="76">
        <v>4601056.1041000001</v>
      </c>
      <c r="I275" s="76">
        <v>2206090.7267</v>
      </c>
      <c r="J275" s="76">
        <v>24356650.951200001</v>
      </c>
      <c r="K275" s="125">
        <f t="shared" si="30"/>
        <v>139396351.1744</v>
      </c>
      <c r="L275" s="73"/>
      <c r="M275" s="145"/>
      <c r="N275" s="148"/>
      <c r="O275" s="78">
        <v>20</v>
      </c>
      <c r="P275" s="76" t="s">
        <v>870</v>
      </c>
      <c r="Q275" s="76">
        <v>105150963.7881</v>
      </c>
      <c r="R275" s="76">
        <v>-2536017.62</v>
      </c>
      <c r="S275" s="76">
        <v>4470055.1601</v>
      </c>
      <c r="T275" s="76">
        <v>2143279.0676000002</v>
      </c>
      <c r="U275" s="76">
        <v>26565516.890000001</v>
      </c>
      <c r="V275" s="77">
        <f t="shared" si="31"/>
        <v>135793797.28579998</v>
      </c>
    </row>
    <row r="276" spans="1:22" ht="24.9" customHeight="1" x14ac:dyDescent="0.3">
      <c r="A276" s="153"/>
      <c r="B276" s="148"/>
      <c r="C276" s="75">
        <v>15</v>
      </c>
      <c r="D276" s="76" t="s">
        <v>313</v>
      </c>
      <c r="E276" s="76">
        <v>116080873.46089999</v>
      </c>
      <c r="F276" s="76"/>
      <c r="G276" s="76">
        <v>0</v>
      </c>
      <c r="H276" s="76">
        <v>4934694.7352</v>
      </c>
      <c r="I276" s="76">
        <v>2366062.0622999999</v>
      </c>
      <c r="J276" s="76">
        <v>26238391.353100002</v>
      </c>
      <c r="K276" s="125">
        <f t="shared" si="30"/>
        <v>149620021.61149999</v>
      </c>
      <c r="L276" s="73"/>
      <c r="M276" s="145"/>
      <c r="N276" s="148"/>
      <c r="O276" s="78">
        <v>21</v>
      </c>
      <c r="P276" s="76" t="s">
        <v>669</v>
      </c>
      <c r="Q276" s="76">
        <v>129860820.9869</v>
      </c>
      <c r="R276" s="76">
        <v>-2536017.62</v>
      </c>
      <c r="S276" s="76">
        <v>5520491.7961999997</v>
      </c>
      <c r="T276" s="76">
        <v>2646937.0255</v>
      </c>
      <c r="U276" s="76">
        <v>33418334.7399</v>
      </c>
      <c r="V276" s="77">
        <f t="shared" si="31"/>
        <v>168910566.9285</v>
      </c>
    </row>
    <row r="277" spans="1:22" ht="24.9" customHeight="1" x14ac:dyDescent="0.3">
      <c r="A277" s="153"/>
      <c r="B277" s="149"/>
      <c r="C277" s="75">
        <v>16</v>
      </c>
      <c r="D277" s="76" t="s">
        <v>314</v>
      </c>
      <c r="E277" s="76">
        <v>112839662.9226</v>
      </c>
      <c r="F277" s="76"/>
      <c r="G277" s="76">
        <v>0</v>
      </c>
      <c r="H277" s="76">
        <v>4796908.1721999999</v>
      </c>
      <c r="I277" s="76">
        <v>2299996.8695</v>
      </c>
      <c r="J277" s="76">
        <v>25532293.2962</v>
      </c>
      <c r="K277" s="125">
        <f t="shared" si="30"/>
        <v>145468861.26049998</v>
      </c>
      <c r="L277" s="73"/>
      <c r="M277" s="145"/>
      <c r="N277" s="148"/>
      <c r="O277" s="78">
        <v>22</v>
      </c>
      <c r="P277" s="76" t="s">
        <v>871</v>
      </c>
      <c r="Q277" s="76">
        <v>120285485.1373</v>
      </c>
      <c r="R277" s="76">
        <v>-2536017.62</v>
      </c>
      <c r="S277" s="76">
        <v>5113436.2839000002</v>
      </c>
      <c r="T277" s="76">
        <v>2451764.1412</v>
      </c>
      <c r="U277" s="76">
        <v>30370032.531199999</v>
      </c>
      <c r="V277" s="77">
        <f t="shared" si="31"/>
        <v>155684700.4736</v>
      </c>
    </row>
    <row r="278" spans="1:22" ht="24.9" customHeight="1" x14ac:dyDescent="0.3">
      <c r="A278" s="75"/>
      <c r="B278" s="150" t="s">
        <v>823</v>
      </c>
      <c r="C278" s="151"/>
      <c r="D278" s="152"/>
      <c r="E278" s="79">
        <f>SUM(E262:E277)</f>
        <v>1869326760.1634998</v>
      </c>
      <c r="F278" s="79"/>
      <c r="G278" s="79">
        <f t="shared" ref="G278:J278" si="32">SUM(G262:G277)</f>
        <v>0</v>
      </c>
      <c r="H278" s="79">
        <f t="shared" si="32"/>
        <v>79466639.479100004</v>
      </c>
      <c r="I278" s="79">
        <f t="shared" si="32"/>
        <v>38102255.758399993</v>
      </c>
      <c r="J278" s="79">
        <f t="shared" si="32"/>
        <v>422128994.29930001</v>
      </c>
      <c r="K278" s="126">
        <f t="shared" si="30"/>
        <v>2409024649.7002997</v>
      </c>
      <c r="L278" s="73"/>
      <c r="M278" s="145"/>
      <c r="N278" s="148"/>
      <c r="O278" s="78">
        <v>23</v>
      </c>
      <c r="P278" s="76" t="s">
        <v>872</v>
      </c>
      <c r="Q278" s="76">
        <v>124525694.4175</v>
      </c>
      <c r="R278" s="76">
        <v>-2536017.62</v>
      </c>
      <c r="S278" s="76">
        <v>5293691.1164999995</v>
      </c>
      <c r="T278" s="76">
        <v>2538191.8015999999</v>
      </c>
      <c r="U278" s="76">
        <v>33287471.539900001</v>
      </c>
      <c r="V278" s="77">
        <f t="shared" si="31"/>
        <v>163109031.25549999</v>
      </c>
    </row>
    <row r="279" spans="1:22" ht="24.9" customHeight="1" x14ac:dyDescent="0.3">
      <c r="A279" s="153">
        <v>14</v>
      </c>
      <c r="B279" s="147" t="s">
        <v>36</v>
      </c>
      <c r="C279" s="75">
        <v>1</v>
      </c>
      <c r="D279" s="76" t="s">
        <v>315</v>
      </c>
      <c r="E279" s="76">
        <v>141351109.6785</v>
      </c>
      <c r="F279" s="76"/>
      <c r="G279" s="76">
        <v>0</v>
      </c>
      <c r="H279" s="76">
        <v>6008953.5505999997</v>
      </c>
      <c r="I279" s="76">
        <v>2881142.1562999999</v>
      </c>
      <c r="J279" s="76">
        <v>30214161.185600001</v>
      </c>
      <c r="K279" s="125">
        <f t="shared" si="30"/>
        <v>180455366.57100001</v>
      </c>
      <c r="L279" s="73"/>
      <c r="M279" s="145"/>
      <c r="N279" s="148"/>
      <c r="O279" s="78">
        <v>24</v>
      </c>
      <c r="P279" s="76" t="s">
        <v>873</v>
      </c>
      <c r="Q279" s="76">
        <v>106603075.8163</v>
      </c>
      <c r="R279" s="76">
        <v>-2536017.62</v>
      </c>
      <c r="S279" s="76">
        <v>4531785.6534000002</v>
      </c>
      <c r="T279" s="76">
        <v>2172877.2870999998</v>
      </c>
      <c r="U279" s="76">
        <v>27660698.769499999</v>
      </c>
      <c r="V279" s="77">
        <f t="shared" si="31"/>
        <v>138432419.90630001</v>
      </c>
    </row>
    <row r="280" spans="1:22" ht="24.9" customHeight="1" x14ac:dyDescent="0.3">
      <c r="A280" s="153"/>
      <c r="B280" s="148"/>
      <c r="C280" s="75">
        <v>2</v>
      </c>
      <c r="D280" s="76" t="s">
        <v>316</v>
      </c>
      <c r="E280" s="76">
        <v>119098468.3988</v>
      </c>
      <c r="F280" s="76"/>
      <c r="G280" s="76">
        <v>0</v>
      </c>
      <c r="H280" s="76">
        <v>5062975.2125000004</v>
      </c>
      <c r="I280" s="76">
        <v>2427569.3261000002</v>
      </c>
      <c r="J280" s="76">
        <v>26512347.581500001</v>
      </c>
      <c r="K280" s="125">
        <f t="shared" si="30"/>
        <v>153101360.51890001</v>
      </c>
      <c r="L280" s="73"/>
      <c r="M280" s="145"/>
      <c r="N280" s="148"/>
      <c r="O280" s="78">
        <v>25</v>
      </c>
      <c r="P280" s="76" t="s">
        <v>670</v>
      </c>
      <c r="Q280" s="76">
        <v>97552313.437399998</v>
      </c>
      <c r="R280" s="76">
        <v>-2536017.62</v>
      </c>
      <c r="S280" s="76">
        <v>4147030.1968999999</v>
      </c>
      <c r="T280" s="76">
        <v>1988396.7189</v>
      </c>
      <c r="U280" s="76">
        <v>25612922.4498</v>
      </c>
      <c r="V280" s="77">
        <f t="shared" si="31"/>
        <v>126764645.18299998</v>
      </c>
    </row>
    <row r="281" spans="1:22" ht="24.9" customHeight="1" x14ac:dyDescent="0.3">
      <c r="A281" s="153"/>
      <c r="B281" s="148"/>
      <c r="C281" s="75">
        <v>3</v>
      </c>
      <c r="D281" s="76" t="s">
        <v>317</v>
      </c>
      <c r="E281" s="76">
        <v>161212400.13080001</v>
      </c>
      <c r="F281" s="76"/>
      <c r="G281" s="76">
        <v>0</v>
      </c>
      <c r="H281" s="76">
        <v>6853273.5708999997</v>
      </c>
      <c r="I281" s="76">
        <v>3285972.3790000002</v>
      </c>
      <c r="J281" s="76">
        <v>34866787.605400003</v>
      </c>
      <c r="K281" s="125">
        <f t="shared" si="30"/>
        <v>206218433.68610001</v>
      </c>
      <c r="L281" s="73"/>
      <c r="M281" s="145"/>
      <c r="N281" s="148"/>
      <c r="O281" s="78">
        <v>26</v>
      </c>
      <c r="P281" s="76" t="s">
        <v>671</v>
      </c>
      <c r="Q281" s="76">
        <v>129311147.83759999</v>
      </c>
      <c r="R281" s="76">
        <v>-2536017.62</v>
      </c>
      <c r="S281" s="76">
        <v>5497124.7322000004</v>
      </c>
      <c r="T281" s="76">
        <v>2635733.1058</v>
      </c>
      <c r="U281" s="76">
        <v>33517645.943100002</v>
      </c>
      <c r="V281" s="77">
        <f t="shared" si="31"/>
        <v>168425633.99869999</v>
      </c>
    </row>
    <row r="282" spans="1:22" ht="24.9" customHeight="1" x14ac:dyDescent="0.3">
      <c r="A282" s="153"/>
      <c r="B282" s="148"/>
      <c r="C282" s="75">
        <v>4</v>
      </c>
      <c r="D282" s="76" t="s">
        <v>318</v>
      </c>
      <c r="E282" s="76">
        <v>151545578.13280001</v>
      </c>
      <c r="F282" s="76"/>
      <c r="G282" s="76">
        <v>0</v>
      </c>
      <c r="H282" s="76">
        <v>6442328.9062000001</v>
      </c>
      <c r="I282" s="76">
        <v>3088934.7437999998</v>
      </c>
      <c r="J282" s="76">
        <v>32899126.920699999</v>
      </c>
      <c r="K282" s="125">
        <f t="shared" si="30"/>
        <v>193975968.70350003</v>
      </c>
      <c r="L282" s="73"/>
      <c r="M282" s="145"/>
      <c r="N282" s="148"/>
      <c r="O282" s="78">
        <v>27</v>
      </c>
      <c r="P282" s="76" t="s">
        <v>874</v>
      </c>
      <c r="Q282" s="76">
        <v>140888109.78240001</v>
      </c>
      <c r="R282" s="76">
        <v>-2536017.62</v>
      </c>
      <c r="S282" s="76">
        <v>5989271.0389</v>
      </c>
      <c r="T282" s="76">
        <v>2871704.8868</v>
      </c>
      <c r="U282" s="76">
        <v>37100090.6994</v>
      </c>
      <c r="V282" s="77">
        <f t="shared" si="31"/>
        <v>184313158.78749999</v>
      </c>
    </row>
    <row r="283" spans="1:22" ht="24.9" customHeight="1" x14ac:dyDescent="0.3">
      <c r="A283" s="153"/>
      <c r="B283" s="148"/>
      <c r="C283" s="75">
        <v>5</v>
      </c>
      <c r="D283" s="76" t="s">
        <v>319</v>
      </c>
      <c r="E283" s="76">
        <v>146527121.6564</v>
      </c>
      <c r="F283" s="76"/>
      <c r="G283" s="76">
        <v>0</v>
      </c>
      <c r="H283" s="76">
        <v>6228990.1363000004</v>
      </c>
      <c r="I283" s="76">
        <v>2986644.1672</v>
      </c>
      <c r="J283" s="76">
        <v>30248012.052900001</v>
      </c>
      <c r="K283" s="125">
        <f t="shared" si="30"/>
        <v>185990768.01279998</v>
      </c>
      <c r="L283" s="73"/>
      <c r="M283" s="145"/>
      <c r="N283" s="148"/>
      <c r="O283" s="78">
        <v>28</v>
      </c>
      <c r="P283" s="76" t="s">
        <v>672</v>
      </c>
      <c r="Q283" s="76">
        <v>107906897.6296</v>
      </c>
      <c r="R283" s="76">
        <v>-2536017.62</v>
      </c>
      <c r="S283" s="76">
        <v>4587212.2060000002</v>
      </c>
      <c r="T283" s="76">
        <v>2199452.9256000002</v>
      </c>
      <c r="U283" s="76">
        <v>27869091.375300001</v>
      </c>
      <c r="V283" s="77">
        <f t="shared" si="31"/>
        <v>140026636.5165</v>
      </c>
    </row>
    <row r="284" spans="1:22" ht="24.9" customHeight="1" x14ac:dyDescent="0.3">
      <c r="A284" s="153"/>
      <c r="B284" s="148"/>
      <c r="C284" s="75">
        <v>6</v>
      </c>
      <c r="D284" s="76" t="s">
        <v>320</v>
      </c>
      <c r="E284" s="76">
        <v>140881179.69729999</v>
      </c>
      <c r="F284" s="76"/>
      <c r="G284" s="76">
        <v>0</v>
      </c>
      <c r="H284" s="76">
        <v>5988976.4352000002</v>
      </c>
      <c r="I284" s="76">
        <v>2871563.6318000001</v>
      </c>
      <c r="J284" s="76">
        <v>28581043.622299999</v>
      </c>
      <c r="K284" s="125">
        <f t="shared" si="30"/>
        <v>178322763.38659999</v>
      </c>
      <c r="L284" s="73"/>
      <c r="M284" s="145"/>
      <c r="N284" s="148"/>
      <c r="O284" s="78">
        <v>29</v>
      </c>
      <c r="P284" s="76" t="s">
        <v>673</v>
      </c>
      <c r="Q284" s="76">
        <v>129770549.7938</v>
      </c>
      <c r="R284" s="76">
        <v>-2536017.62</v>
      </c>
      <c r="S284" s="76">
        <v>5516654.2925000004</v>
      </c>
      <c r="T284" s="76">
        <v>2645097.0389999999</v>
      </c>
      <c r="U284" s="76">
        <v>30523539.605099998</v>
      </c>
      <c r="V284" s="77">
        <f t="shared" si="31"/>
        <v>165919823.11039999</v>
      </c>
    </row>
    <row r="285" spans="1:22" ht="24.9" customHeight="1" x14ac:dyDescent="0.3">
      <c r="A285" s="153"/>
      <c r="B285" s="148"/>
      <c r="C285" s="75">
        <v>7</v>
      </c>
      <c r="D285" s="76" t="s">
        <v>321</v>
      </c>
      <c r="E285" s="76">
        <v>142245742.87169999</v>
      </c>
      <c r="F285" s="76"/>
      <c r="G285" s="76">
        <v>0</v>
      </c>
      <c r="H285" s="76">
        <v>6046985.1538000004</v>
      </c>
      <c r="I285" s="76">
        <v>2899377.3539</v>
      </c>
      <c r="J285" s="76">
        <v>30852902.338500001</v>
      </c>
      <c r="K285" s="125">
        <f t="shared" si="30"/>
        <v>182045007.71789998</v>
      </c>
      <c r="L285" s="73"/>
      <c r="M285" s="145"/>
      <c r="N285" s="148"/>
      <c r="O285" s="78">
        <v>30</v>
      </c>
      <c r="P285" s="76" t="s">
        <v>875</v>
      </c>
      <c r="Q285" s="76">
        <v>109569643.77509999</v>
      </c>
      <c r="R285" s="76">
        <v>-2536017.62</v>
      </c>
      <c r="S285" s="76">
        <v>4657896.9313000003</v>
      </c>
      <c r="T285" s="76">
        <v>2233344.4742999999</v>
      </c>
      <c r="U285" s="76">
        <v>28984330.8994</v>
      </c>
      <c r="V285" s="77">
        <f t="shared" si="31"/>
        <v>142909198.4601</v>
      </c>
    </row>
    <row r="286" spans="1:22" ht="24.9" customHeight="1" x14ac:dyDescent="0.3">
      <c r="A286" s="153"/>
      <c r="B286" s="148"/>
      <c r="C286" s="75">
        <v>8</v>
      </c>
      <c r="D286" s="76" t="s">
        <v>322</v>
      </c>
      <c r="E286" s="76">
        <v>153955025.2132</v>
      </c>
      <c r="F286" s="76"/>
      <c r="G286" s="76">
        <v>0</v>
      </c>
      <c r="H286" s="76">
        <v>6544756.5109000001</v>
      </c>
      <c r="I286" s="76">
        <v>3138046.2052000002</v>
      </c>
      <c r="J286" s="76">
        <v>33737007.725699998</v>
      </c>
      <c r="K286" s="125">
        <f t="shared" si="30"/>
        <v>197374835.65499997</v>
      </c>
      <c r="L286" s="73"/>
      <c r="M286" s="145"/>
      <c r="N286" s="148"/>
      <c r="O286" s="78">
        <v>31</v>
      </c>
      <c r="P286" s="76" t="s">
        <v>674</v>
      </c>
      <c r="Q286" s="76">
        <v>110047964.2237</v>
      </c>
      <c r="R286" s="76">
        <v>-2536017.62</v>
      </c>
      <c r="S286" s="76">
        <v>4678230.7324000001</v>
      </c>
      <c r="T286" s="76">
        <v>2243094.0207000002</v>
      </c>
      <c r="U286" s="76">
        <v>29696406.019400001</v>
      </c>
      <c r="V286" s="77">
        <f t="shared" si="31"/>
        <v>144129677.37619999</v>
      </c>
    </row>
    <row r="287" spans="1:22" ht="24.9" customHeight="1" x14ac:dyDescent="0.3">
      <c r="A287" s="153"/>
      <c r="B287" s="148"/>
      <c r="C287" s="75">
        <v>9</v>
      </c>
      <c r="D287" s="76" t="s">
        <v>323</v>
      </c>
      <c r="E287" s="76">
        <v>140087733.4666</v>
      </c>
      <c r="F287" s="76"/>
      <c r="G287" s="76">
        <v>0</v>
      </c>
      <c r="H287" s="76">
        <v>5955246.3743000003</v>
      </c>
      <c r="I287" s="76">
        <v>2855390.9155000001</v>
      </c>
      <c r="J287" s="76">
        <v>27294250.8913</v>
      </c>
      <c r="K287" s="125">
        <f t="shared" si="30"/>
        <v>176192621.64769998</v>
      </c>
      <c r="L287" s="73"/>
      <c r="M287" s="145"/>
      <c r="N287" s="148"/>
      <c r="O287" s="78">
        <v>32</v>
      </c>
      <c r="P287" s="76" t="s">
        <v>675</v>
      </c>
      <c r="Q287" s="76">
        <v>109513578.73810001</v>
      </c>
      <c r="R287" s="76">
        <v>-2536017.62</v>
      </c>
      <c r="S287" s="76">
        <v>4655513.5597999999</v>
      </c>
      <c r="T287" s="76">
        <v>2232201.7075999998</v>
      </c>
      <c r="U287" s="76">
        <v>28201393.097899999</v>
      </c>
      <c r="V287" s="77">
        <f t="shared" si="31"/>
        <v>142066669.48339999</v>
      </c>
    </row>
    <row r="288" spans="1:22" ht="24.9" customHeight="1" x14ac:dyDescent="0.3">
      <c r="A288" s="153"/>
      <c r="B288" s="148"/>
      <c r="C288" s="75">
        <v>10</v>
      </c>
      <c r="D288" s="76" t="s">
        <v>324</v>
      </c>
      <c r="E288" s="76">
        <v>131005496.7668</v>
      </c>
      <c r="F288" s="76"/>
      <c r="G288" s="76">
        <v>0</v>
      </c>
      <c r="H288" s="76">
        <v>5569152.9182000002</v>
      </c>
      <c r="I288" s="76">
        <v>2670268.8100999999</v>
      </c>
      <c r="J288" s="76">
        <v>27356722.695599999</v>
      </c>
      <c r="K288" s="125">
        <f t="shared" si="30"/>
        <v>166601641.19069999</v>
      </c>
      <c r="L288" s="73"/>
      <c r="M288" s="146"/>
      <c r="N288" s="149"/>
      <c r="O288" s="78">
        <v>33</v>
      </c>
      <c r="P288" s="76" t="s">
        <v>676</v>
      </c>
      <c r="Q288" s="76">
        <v>126235170.35690001</v>
      </c>
      <c r="R288" s="76">
        <v>-2536017.62</v>
      </c>
      <c r="S288" s="76">
        <v>5366362.3642999995</v>
      </c>
      <c r="T288" s="76">
        <v>2573035.8379000002</v>
      </c>
      <c r="U288" s="76">
        <v>30031696.273600001</v>
      </c>
      <c r="V288" s="77">
        <f t="shared" si="31"/>
        <v>161670247.21270001</v>
      </c>
    </row>
    <row r="289" spans="1:22" ht="24.9" customHeight="1" x14ac:dyDescent="0.3">
      <c r="A289" s="153"/>
      <c r="B289" s="148"/>
      <c r="C289" s="75">
        <v>11</v>
      </c>
      <c r="D289" s="76" t="s">
        <v>325</v>
      </c>
      <c r="E289" s="76">
        <v>137153948.9558</v>
      </c>
      <c r="F289" s="76"/>
      <c r="G289" s="76">
        <v>0</v>
      </c>
      <c r="H289" s="76">
        <v>5830528.7481000004</v>
      </c>
      <c r="I289" s="76">
        <v>2795591.9493</v>
      </c>
      <c r="J289" s="76">
        <v>27377355.057799999</v>
      </c>
      <c r="K289" s="125">
        <f t="shared" si="30"/>
        <v>173157424.711</v>
      </c>
      <c r="L289" s="73"/>
      <c r="M289" s="74"/>
      <c r="N289" s="150" t="s">
        <v>840</v>
      </c>
      <c r="O289" s="151"/>
      <c r="P289" s="152"/>
      <c r="Q289" s="79">
        <f>SUM(Q256:Q288)</f>
        <v>4073499664.804399</v>
      </c>
      <c r="R289" s="79">
        <f t="shared" ref="R289:U289" si="33">SUM(R256:R288)</f>
        <v>-83688581.460000008</v>
      </c>
      <c r="S289" s="79">
        <f t="shared" si="33"/>
        <v>173167867.80089998</v>
      </c>
      <c r="T289" s="79">
        <f t="shared" si="33"/>
        <v>83029638.99499999</v>
      </c>
      <c r="U289" s="79">
        <f t="shared" si="33"/>
        <v>1042959011.9235001</v>
      </c>
      <c r="V289" s="79">
        <f>Q289+R289+S289+T289+U289</f>
        <v>5288967602.0637989</v>
      </c>
    </row>
    <row r="290" spans="1:22" ht="24.9" customHeight="1" x14ac:dyDescent="0.3">
      <c r="A290" s="153"/>
      <c r="B290" s="148"/>
      <c r="C290" s="75">
        <v>12</v>
      </c>
      <c r="D290" s="76" t="s">
        <v>326</v>
      </c>
      <c r="E290" s="76">
        <v>133166869.50830001</v>
      </c>
      <c r="F290" s="76"/>
      <c r="G290" s="76">
        <v>0</v>
      </c>
      <c r="H290" s="76">
        <v>5661034.6758000003</v>
      </c>
      <c r="I290" s="76">
        <v>2714323.8029</v>
      </c>
      <c r="J290" s="76">
        <v>27257871.2665</v>
      </c>
      <c r="K290" s="125">
        <f t="shared" si="30"/>
        <v>168800099.25349998</v>
      </c>
      <c r="L290" s="73"/>
      <c r="M290" s="144">
        <v>31</v>
      </c>
      <c r="N290" s="147" t="s">
        <v>53</v>
      </c>
      <c r="O290" s="78">
        <v>1</v>
      </c>
      <c r="P290" s="76" t="s">
        <v>677</v>
      </c>
      <c r="Q290" s="76">
        <v>148905332.7969</v>
      </c>
      <c r="R290" s="76">
        <v>0</v>
      </c>
      <c r="S290" s="76">
        <v>6330089.8751999997</v>
      </c>
      <c r="T290" s="76">
        <v>3035118.9503000001</v>
      </c>
      <c r="U290" s="76">
        <v>27799979.442299999</v>
      </c>
      <c r="V290" s="77">
        <f t="shared" si="31"/>
        <v>186070521.06470001</v>
      </c>
    </row>
    <row r="291" spans="1:22" ht="24.9" customHeight="1" x14ac:dyDescent="0.3">
      <c r="A291" s="153"/>
      <c r="B291" s="148"/>
      <c r="C291" s="75">
        <v>13</v>
      </c>
      <c r="D291" s="76" t="s">
        <v>327</v>
      </c>
      <c r="E291" s="76">
        <v>172468516.61149999</v>
      </c>
      <c r="F291" s="76"/>
      <c r="G291" s="76">
        <v>0</v>
      </c>
      <c r="H291" s="76">
        <v>7331780.4693999998</v>
      </c>
      <c r="I291" s="76">
        <v>3515404.4067000002</v>
      </c>
      <c r="J291" s="76">
        <v>36622205.076399997</v>
      </c>
      <c r="K291" s="125">
        <f t="shared" si="30"/>
        <v>219937906.56399995</v>
      </c>
      <c r="L291" s="73"/>
      <c r="M291" s="145"/>
      <c r="N291" s="148"/>
      <c r="O291" s="78">
        <v>2</v>
      </c>
      <c r="P291" s="76" t="s">
        <v>518</v>
      </c>
      <c r="Q291" s="76">
        <v>150208818.85949999</v>
      </c>
      <c r="R291" s="76">
        <v>0</v>
      </c>
      <c r="S291" s="76">
        <v>6385502.1546999998</v>
      </c>
      <c r="T291" s="76">
        <v>3061687.7451999998</v>
      </c>
      <c r="U291" s="76">
        <v>28466192.096999999</v>
      </c>
      <c r="V291" s="77">
        <f t="shared" si="31"/>
        <v>188122200.85640001</v>
      </c>
    </row>
    <row r="292" spans="1:22" ht="24.9" customHeight="1" x14ac:dyDescent="0.3">
      <c r="A292" s="153"/>
      <c r="B292" s="148"/>
      <c r="C292" s="75">
        <v>14</v>
      </c>
      <c r="D292" s="76" t="s">
        <v>328</v>
      </c>
      <c r="E292" s="76">
        <v>118337661.8109</v>
      </c>
      <c r="F292" s="76"/>
      <c r="G292" s="76">
        <v>0</v>
      </c>
      <c r="H292" s="76">
        <v>5030632.6900000004</v>
      </c>
      <c r="I292" s="76">
        <v>2412061.8996000001</v>
      </c>
      <c r="J292" s="76">
        <v>26102229.094300002</v>
      </c>
      <c r="K292" s="125">
        <f t="shared" si="30"/>
        <v>151882585.4948</v>
      </c>
      <c r="L292" s="73"/>
      <c r="M292" s="145"/>
      <c r="N292" s="148"/>
      <c r="O292" s="78">
        <v>3</v>
      </c>
      <c r="P292" s="76" t="s">
        <v>678</v>
      </c>
      <c r="Q292" s="76">
        <v>149554267.6329</v>
      </c>
      <c r="R292" s="76">
        <v>0</v>
      </c>
      <c r="S292" s="76">
        <v>6357676.6361999996</v>
      </c>
      <c r="T292" s="76">
        <v>3048346.1085999999</v>
      </c>
      <c r="U292" s="76">
        <v>27983141.944899999</v>
      </c>
      <c r="V292" s="77">
        <f t="shared" si="31"/>
        <v>186943432.32260001</v>
      </c>
    </row>
    <row r="293" spans="1:22" ht="24.9" customHeight="1" x14ac:dyDescent="0.3">
      <c r="A293" s="153"/>
      <c r="B293" s="148"/>
      <c r="C293" s="75">
        <v>15</v>
      </c>
      <c r="D293" s="76" t="s">
        <v>329</v>
      </c>
      <c r="E293" s="76">
        <v>130980654.28200001</v>
      </c>
      <c r="F293" s="76"/>
      <c r="G293" s="76">
        <v>0</v>
      </c>
      <c r="H293" s="76">
        <v>5568096.8433999997</v>
      </c>
      <c r="I293" s="76">
        <v>2669762.4487999999</v>
      </c>
      <c r="J293" s="76">
        <v>29083806.588399999</v>
      </c>
      <c r="K293" s="125">
        <f t="shared" si="30"/>
        <v>168302320.16260001</v>
      </c>
      <c r="L293" s="73"/>
      <c r="M293" s="145"/>
      <c r="N293" s="148"/>
      <c r="O293" s="78">
        <v>4</v>
      </c>
      <c r="P293" s="76" t="s">
        <v>679</v>
      </c>
      <c r="Q293" s="76">
        <v>113540480.83149999</v>
      </c>
      <c r="R293" s="76">
        <v>0</v>
      </c>
      <c r="S293" s="76">
        <v>4826700.5259999996</v>
      </c>
      <c r="T293" s="76">
        <v>2314281.5540999998</v>
      </c>
      <c r="U293" s="76">
        <v>22646773.983399998</v>
      </c>
      <c r="V293" s="77">
        <f t="shared" si="31"/>
        <v>143328236.89499998</v>
      </c>
    </row>
    <row r="294" spans="1:22" ht="24.9" customHeight="1" x14ac:dyDescent="0.3">
      <c r="A294" s="153"/>
      <c r="B294" s="148"/>
      <c r="C294" s="75">
        <v>16</v>
      </c>
      <c r="D294" s="76" t="s">
        <v>330</v>
      </c>
      <c r="E294" s="76">
        <v>148726786.48249999</v>
      </c>
      <c r="F294" s="76"/>
      <c r="G294" s="76">
        <v>0</v>
      </c>
      <c r="H294" s="76">
        <v>6322499.7224000003</v>
      </c>
      <c r="I294" s="76">
        <v>3031479.6628999999</v>
      </c>
      <c r="J294" s="76">
        <v>32275558.3127</v>
      </c>
      <c r="K294" s="125">
        <f t="shared" si="30"/>
        <v>190356324.1805</v>
      </c>
      <c r="L294" s="73"/>
      <c r="M294" s="145"/>
      <c r="N294" s="148"/>
      <c r="O294" s="78">
        <v>5</v>
      </c>
      <c r="P294" s="76" t="s">
        <v>680</v>
      </c>
      <c r="Q294" s="76">
        <v>197544940.98649999</v>
      </c>
      <c r="R294" s="76">
        <v>0</v>
      </c>
      <c r="S294" s="76">
        <v>8397800.1818000004</v>
      </c>
      <c r="T294" s="76">
        <v>4026534.0578999999</v>
      </c>
      <c r="U294" s="76">
        <v>42399703.329499997</v>
      </c>
      <c r="V294" s="77">
        <f t="shared" si="31"/>
        <v>252368978.5557</v>
      </c>
    </row>
    <row r="295" spans="1:22" ht="24.9" customHeight="1" x14ac:dyDescent="0.3">
      <c r="A295" s="153"/>
      <c r="B295" s="149"/>
      <c r="C295" s="75">
        <v>17</v>
      </c>
      <c r="D295" s="76" t="s">
        <v>331</v>
      </c>
      <c r="E295" s="76">
        <v>123166334.2054</v>
      </c>
      <c r="F295" s="76"/>
      <c r="G295" s="76">
        <v>0</v>
      </c>
      <c r="H295" s="76">
        <v>5235903.5802999996</v>
      </c>
      <c r="I295" s="76">
        <v>2510484.1307999999</v>
      </c>
      <c r="J295" s="76">
        <v>25981136.093699999</v>
      </c>
      <c r="K295" s="125">
        <f t="shared" si="30"/>
        <v>156893858.01019999</v>
      </c>
      <c r="L295" s="73"/>
      <c r="M295" s="145"/>
      <c r="N295" s="148"/>
      <c r="O295" s="78">
        <v>6</v>
      </c>
      <c r="P295" s="76" t="s">
        <v>681</v>
      </c>
      <c r="Q295" s="76">
        <v>170826113.6708</v>
      </c>
      <c r="R295" s="76">
        <v>0</v>
      </c>
      <c r="S295" s="76">
        <v>7261960.5506999996</v>
      </c>
      <c r="T295" s="76">
        <v>3481927.5109999999</v>
      </c>
      <c r="U295" s="76">
        <v>35354584.967</v>
      </c>
      <c r="V295" s="77">
        <f t="shared" si="31"/>
        <v>216924586.69950002</v>
      </c>
    </row>
    <row r="296" spans="1:22" ht="24.9" customHeight="1" x14ac:dyDescent="0.3">
      <c r="A296" s="75"/>
      <c r="B296" s="150" t="s">
        <v>824</v>
      </c>
      <c r="C296" s="151"/>
      <c r="D296" s="152"/>
      <c r="E296" s="79">
        <f>SUM(E279:E295)</f>
        <v>2391910627.8692999</v>
      </c>
      <c r="F296" s="79"/>
      <c r="G296" s="79">
        <f t="shared" ref="G296:J296" si="34">SUM(G279:G295)</f>
        <v>0</v>
      </c>
      <c r="H296" s="79">
        <f t="shared" si="34"/>
        <v>101682115.4983</v>
      </c>
      <c r="I296" s="79">
        <f t="shared" si="34"/>
        <v>48754017.9899</v>
      </c>
      <c r="J296" s="79">
        <f t="shared" si="34"/>
        <v>507262524.1092999</v>
      </c>
      <c r="K296" s="126">
        <f t="shared" si="30"/>
        <v>3049609285.4667997</v>
      </c>
      <c r="L296" s="73"/>
      <c r="M296" s="145"/>
      <c r="N296" s="148"/>
      <c r="O296" s="78">
        <v>7</v>
      </c>
      <c r="P296" s="76" t="s">
        <v>682</v>
      </c>
      <c r="Q296" s="76">
        <v>149958593.5442</v>
      </c>
      <c r="R296" s="76">
        <v>0</v>
      </c>
      <c r="S296" s="76">
        <v>6374864.8679</v>
      </c>
      <c r="T296" s="76">
        <v>3056587.4336000001</v>
      </c>
      <c r="U296" s="76">
        <v>27261526.512600001</v>
      </c>
      <c r="V296" s="77">
        <f t="shared" si="31"/>
        <v>186651572.35830003</v>
      </c>
    </row>
    <row r="297" spans="1:22" ht="24.9" customHeight="1" x14ac:dyDescent="0.3">
      <c r="A297" s="153">
        <v>15</v>
      </c>
      <c r="B297" s="147" t="s">
        <v>37</v>
      </c>
      <c r="C297" s="75">
        <v>1</v>
      </c>
      <c r="D297" s="76" t="s">
        <v>332</v>
      </c>
      <c r="E297" s="76">
        <v>196514055.19119999</v>
      </c>
      <c r="F297" s="76"/>
      <c r="G297" s="76">
        <v>-4907596.13</v>
      </c>
      <c r="H297" s="76">
        <v>8353976.3668999998</v>
      </c>
      <c r="I297" s="76">
        <v>4005521.6405000002</v>
      </c>
      <c r="J297" s="76">
        <v>36824162.717200004</v>
      </c>
      <c r="K297" s="125">
        <f t="shared" si="30"/>
        <v>240790119.78580001</v>
      </c>
      <c r="L297" s="73"/>
      <c r="M297" s="145"/>
      <c r="N297" s="148"/>
      <c r="O297" s="78">
        <v>8</v>
      </c>
      <c r="P297" s="76" t="s">
        <v>683</v>
      </c>
      <c r="Q297" s="76">
        <v>132437628.35430001</v>
      </c>
      <c r="R297" s="76">
        <v>0</v>
      </c>
      <c r="S297" s="76">
        <v>5630034.0262000002</v>
      </c>
      <c r="T297" s="76">
        <v>2699459.7708000001</v>
      </c>
      <c r="U297" s="76">
        <v>24705527.409499999</v>
      </c>
      <c r="V297" s="77">
        <f t="shared" si="31"/>
        <v>165472649.56080002</v>
      </c>
    </row>
    <row r="298" spans="1:22" ht="24.9" customHeight="1" x14ac:dyDescent="0.3">
      <c r="A298" s="153"/>
      <c r="B298" s="148"/>
      <c r="C298" s="75">
        <v>2</v>
      </c>
      <c r="D298" s="76" t="s">
        <v>333</v>
      </c>
      <c r="E298" s="76">
        <v>142714892.53479999</v>
      </c>
      <c r="F298" s="76"/>
      <c r="G298" s="76">
        <v>-4907596.13</v>
      </c>
      <c r="H298" s="76">
        <v>6066929.0971999997</v>
      </c>
      <c r="I298" s="76">
        <v>2908939.9733000002</v>
      </c>
      <c r="J298" s="76">
        <v>29622721.164500002</v>
      </c>
      <c r="K298" s="125">
        <f t="shared" si="30"/>
        <v>176405886.63980001</v>
      </c>
      <c r="L298" s="73"/>
      <c r="M298" s="145"/>
      <c r="N298" s="148"/>
      <c r="O298" s="78">
        <v>9</v>
      </c>
      <c r="P298" s="76" t="s">
        <v>684</v>
      </c>
      <c r="Q298" s="76">
        <v>135838060.26289999</v>
      </c>
      <c r="R298" s="76">
        <v>0</v>
      </c>
      <c r="S298" s="76">
        <v>5774589.2224000003</v>
      </c>
      <c r="T298" s="76">
        <v>2768770.3530999999</v>
      </c>
      <c r="U298" s="76">
        <v>25810077.186000001</v>
      </c>
      <c r="V298" s="77">
        <f t="shared" si="31"/>
        <v>170191497.0244</v>
      </c>
    </row>
    <row r="299" spans="1:22" ht="24.9" customHeight="1" x14ac:dyDescent="0.3">
      <c r="A299" s="153"/>
      <c r="B299" s="148"/>
      <c r="C299" s="75">
        <v>3</v>
      </c>
      <c r="D299" s="76" t="s">
        <v>849</v>
      </c>
      <c r="E299" s="76">
        <v>143639403.7757</v>
      </c>
      <c r="F299" s="76"/>
      <c r="G299" s="76">
        <v>-4907596.13</v>
      </c>
      <c r="H299" s="76">
        <v>6106230.841</v>
      </c>
      <c r="I299" s="76">
        <v>2927784.1713999999</v>
      </c>
      <c r="J299" s="76">
        <v>29024727.4903</v>
      </c>
      <c r="K299" s="125">
        <f t="shared" si="30"/>
        <v>176790550.14840001</v>
      </c>
      <c r="L299" s="73"/>
      <c r="M299" s="145"/>
      <c r="N299" s="148"/>
      <c r="O299" s="78">
        <v>10</v>
      </c>
      <c r="P299" s="76" t="s">
        <v>685</v>
      </c>
      <c r="Q299" s="76">
        <v>128862086.2286</v>
      </c>
      <c r="R299" s="76">
        <v>0</v>
      </c>
      <c r="S299" s="76">
        <v>5478034.7487000003</v>
      </c>
      <c r="T299" s="76">
        <v>2626579.9386999998</v>
      </c>
      <c r="U299" s="76">
        <v>23836611.853399999</v>
      </c>
      <c r="V299" s="77">
        <f t="shared" si="31"/>
        <v>160803312.76939997</v>
      </c>
    </row>
    <row r="300" spans="1:22" ht="24.9" customHeight="1" x14ac:dyDescent="0.3">
      <c r="A300" s="153"/>
      <c r="B300" s="148"/>
      <c r="C300" s="75">
        <v>4</v>
      </c>
      <c r="D300" s="76" t="s">
        <v>334</v>
      </c>
      <c r="E300" s="76">
        <v>156514512.88769999</v>
      </c>
      <c r="F300" s="76"/>
      <c r="G300" s="76">
        <v>-4907596.13</v>
      </c>
      <c r="H300" s="76">
        <v>6653562.4664000003</v>
      </c>
      <c r="I300" s="76">
        <v>3190215.9252999998</v>
      </c>
      <c r="J300" s="76">
        <v>29314729.996800002</v>
      </c>
      <c r="K300" s="125">
        <f t="shared" si="30"/>
        <v>190765425.1462</v>
      </c>
      <c r="L300" s="73"/>
      <c r="M300" s="145"/>
      <c r="N300" s="148"/>
      <c r="O300" s="78">
        <v>11</v>
      </c>
      <c r="P300" s="76" t="s">
        <v>686</v>
      </c>
      <c r="Q300" s="76">
        <v>178039684.553</v>
      </c>
      <c r="R300" s="76">
        <v>0</v>
      </c>
      <c r="S300" s="76">
        <v>7568615.4645999996</v>
      </c>
      <c r="T300" s="76">
        <v>3628960.8325999998</v>
      </c>
      <c r="U300" s="76">
        <v>34677280.262400001</v>
      </c>
      <c r="V300" s="77">
        <f t="shared" si="31"/>
        <v>223914541.1126</v>
      </c>
    </row>
    <row r="301" spans="1:22" ht="24.9" customHeight="1" x14ac:dyDescent="0.3">
      <c r="A301" s="153"/>
      <c r="B301" s="148"/>
      <c r="C301" s="75">
        <v>5</v>
      </c>
      <c r="D301" s="76" t="s">
        <v>335</v>
      </c>
      <c r="E301" s="76">
        <v>152231784.03119999</v>
      </c>
      <c r="F301" s="76"/>
      <c r="G301" s="76">
        <v>-4907596.13</v>
      </c>
      <c r="H301" s="76">
        <v>6471500.0911999997</v>
      </c>
      <c r="I301" s="76">
        <v>3102921.5937000001</v>
      </c>
      <c r="J301" s="76">
        <v>30975491.477299999</v>
      </c>
      <c r="K301" s="125">
        <f t="shared" si="30"/>
        <v>187874101.06339997</v>
      </c>
      <c r="L301" s="73"/>
      <c r="M301" s="145"/>
      <c r="N301" s="148"/>
      <c r="O301" s="78">
        <v>12</v>
      </c>
      <c r="P301" s="76" t="s">
        <v>687</v>
      </c>
      <c r="Q301" s="76">
        <v>119865633.4135</v>
      </c>
      <c r="R301" s="76">
        <v>0</v>
      </c>
      <c r="S301" s="76">
        <v>5095588.0369999995</v>
      </c>
      <c r="T301" s="76">
        <v>2443206.3555000001</v>
      </c>
      <c r="U301" s="76">
        <v>23325458.010200001</v>
      </c>
      <c r="V301" s="77">
        <f t="shared" si="31"/>
        <v>150729885.81619999</v>
      </c>
    </row>
    <row r="302" spans="1:22" ht="24.9" customHeight="1" x14ac:dyDescent="0.3">
      <c r="A302" s="153"/>
      <c r="B302" s="148"/>
      <c r="C302" s="75">
        <v>6</v>
      </c>
      <c r="D302" s="76" t="s">
        <v>37</v>
      </c>
      <c r="E302" s="76">
        <v>165761074.95379999</v>
      </c>
      <c r="F302" s="76"/>
      <c r="G302" s="76">
        <v>-4907596.13</v>
      </c>
      <c r="H302" s="76">
        <v>7046641.5308999997</v>
      </c>
      <c r="I302" s="76">
        <v>3378687.4544000002</v>
      </c>
      <c r="J302" s="76">
        <v>32809587.7892</v>
      </c>
      <c r="K302" s="125">
        <f t="shared" si="30"/>
        <v>204088395.59830001</v>
      </c>
      <c r="L302" s="73"/>
      <c r="M302" s="145"/>
      <c r="N302" s="148"/>
      <c r="O302" s="78">
        <v>13</v>
      </c>
      <c r="P302" s="76" t="s">
        <v>688</v>
      </c>
      <c r="Q302" s="76">
        <v>160022940.05630001</v>
      </c>
      <c r="R302" s="76">
        <v>0</v>
      </c>
      <c r="S302" s="76">
        <v>6802708.6311999997</v>
      </c>
      <c r="T302" s="76">
        <v>3261727.7617000001</v>
      </c>
      <c r="U302" s="76">
        <v>28743550.816</v>
      </c>
      <c r="V302" s="77">
        <f t="shared" si="31"/>
        <v>198830927.26520002</v>
      </c>
    </row>
    <row r="303" spans="1:22" ht="24.9" customHeight="1" x14ac:dyDescent="0.3">
      <c r="A303" s="153"/>
      <c r="B303" s="148"/>
      <c r="C303" s="75">
        <v>7</v>
      </c>
      <c r="D303" s="76" t="s">
        <v>336</v>
      </c>
      <c r="E303" s="76">
        <v>129972000.2871</v>
      </c>
      <c r="F303" s="76"/>
      <c r="G303" s="76">
        <v>-4907596.13</v>
      </c>
      <c r="H303" s="76">
        <v>5525218.1209000004</v>
      </c>
      <c r="I303" s="76">
        <v>2649203.1793999998</v>
      </c>
      <c r="J303" s="76">
        <v>26016712.986099999</v>
      </c>
      <c r="K303" s="125">
        <f t="shared" si="30"/>
        <v>159255538.44350001</v>
      </c>
      <c r="L303" s="73"/>
      <c r="M303" s="145"/>
      <c r="N303" s="148"/>
      <c r="O303" s="78">
        <v>14</v>
      </c>
      <c r="P303" s="76" t="s">
        <v>689</v>
      </c>
      <c r="Q303" s="76">
        <v>159791493.9659</v>
      </c>
      <c r="R303" s="76">
        <v>0</v>
      </c>
      <c r="S303" s="76">
        <v>6792869.6649000002</v>
      </c>
      <c r="T303" s="76">
        <v>3257010.2247000001</v>
      </c>
      <c r="U303" s="76">
        <v>29044932.731199998</v>
      </c>
      <c r="V303" s="77">
        <f t="shared" si="31"/>
        <v>198886306.58670002</v>
      </c>
    </row>
    <row r="304" spans="1:22" ht="24.9" customHeight="1" x14ac:dyDescent="0.3">
      <c r="A304" s="153"/>
      <c r="B304" s="148"/>
      <c r="C304" s="75">
        <v>8</v>
      </c>
      <c r="D304" s="76" t="s">
        <v>337</v>
      </c>
      <c r="E304" s="76">
        <v>139418911.34189999</v>
      </c>
      <c r="F304" s="76"/>
      <c r="G304" s="76">
        <v>-4907596.13</v>
      </c>
      <c r="H304" s="76">
        <v>5926814.1880000001</v>
      </c>
      <c r="I304" s="76">
        <v>2841758.3969999999</v>
      </c>
      <c r="J304" s="76">
        <v>28631275.8138</v>
      </c>
      <c r="K304" s="125">
        <f t="shared" si="30"/>
        <v>171911163.61069998</v>
      </c>
      <c r="L304" s="73"/>
      <c r="M304" s="145"/>
      <c r="N304" s="148"/>
      <c r="O304" s="78">
        <v>15</v>
      </c>
      <c r="P304" s="76" t="s">
        <v>690</v>
      </c>
      <c r="Q304" s="76">
        <v>126279425.67479999</v>
      </c>
      <c r="R304" s="76">
        <v>0</v>
      </c>
      <c r="S304" s="76">
        <v>5368243.6947999997</v>
      </c>
      <c r="T304" s="76">
        <v>2573937.8886000002</v>
      </c>
      <c r="U304" s="76">
        <v>25287888.764699999</v>
      </c>
      <c r="V304" s="77">
        <f t="shared" si="31"/>
        <v>159509496.02289999</v>
      </c>
    </row>
    <row r="305" spans="1:22" ht="24.9" customHeight="1" x14ac:dyDescent="0.3">
      <c r="A305" s="153"/>
      <c r="B305" s="148"/>
      <c r="C305" s="75">
        <v>9</v>
      </c>
      <c r="D305" s="76" t="s">
        <v>338</v>
      </c>
      <c r="E305" s="76">
        <v>127105785.7114</v>
      </c>
      <c r="F305" s="76"/>
      <c r="G305" s="76">
        <v>-4907596.13</v>
      </c>
      <c r="H305" s="76">
        <v>5403372.9490999999</v>
      </c>
      <c r="I305" s="76">
        <v>2590781.4827999999</v>
      </c>
      <c r="J305" s="76">
        <v>25348891.122200001</v>
      </c>
      <c r="K305" s="125">
        <f t="shared" si="30"/>
        <v>155541235.13550001</v>
      </c>
      <c r="L305" s="73"/>
      <c r="M305" s="145"/>
      <c r="N305" s="148"/>
      <c r="O305" s="78">
        <v>16</v>
      </c>
      <c r="P305" s="76" t="s">
        <v>691</v>
      </c>
      <c r="Q305" s="76">
        <v>160902924.12869999</v>
      </c>
      <c r="R305" s="76">
        <v>0</v>
      </c>
      <c r="S305" s="76">
        <v>6840117.4879000001</v>
      </c>
      <c r="T305" s="76">
        <v>3279664.3679999998</v>
      </c>
      <c r="U305" s="76">
        <v>29682179.618299998</v>
      </c>
      <c r="V305" s="77">
        <f t="shared" si="31"/>
        <v>200704885.60289997</v>
      </c>
    </row>
    <row r="306" spans="1:22" ht="24.9" customHeight="1" x14ac:dyDescent="0.3">
      <c r="A306" s="153"/>
      <c r="B306" s="148"/>
      <c r="C306" s="75">
        <v>10</v>
      </c>
      <c r="D306" s="76" t="s">
        <v>339</v>
      </c>
      <c r="E306" s="76">
        <v>120543746.9526</v>
      </c>
      <c r="F306" s="76"/>
      <c r="G306" s="76">
        <v>-4907596.13</v>
      </c>
      <c r="H306" s="76">
        <v>5124415.2090999996</v>
      </c>
      <c r="I306" s="76">
        <v>2457028.2598000001</v>
      </c>
      <c r="J306" s="76">
        <v>26115277.056400001</v>
      </c>
      <c r="K306" s="125">
        <f t="shared" si="30"/>
        <v>149332871.3479</v>
      </c>
      <c r="L306" s="73"/>
      <c r="M306" s="146"/>
      <c r="N306" s="149"/>
      <c r="O306" s="78">
        <v>17</v>
      </c>
      <c r="P306" s="76" t="s">
        <v>692</v>
      </c>
      <c r="Q306" s="76">
        <v>170960073.15669999</v>
      </c>
      <c r="R306" s="76">
        <v>0</v>
      </c>
      <c r="S306" s="76">
        <v>7267655.2801999999</v>
      </c>
      <c r="T306" s="76">
        <v>3484657.9906000001</v>
      </c>
      <c r="U306" s="76">
        <v>27021064.664099999</v>
      </c>
      <c r="V306" s="77">
        <f t="shared" si="31"/>
        <v>208733451.09159997</v>
      </c>
    </row>
    <row r="307" spans="1:22" ht="24.9" customHeight="1" x14ac:dyDescent="0.3">
      <c r="A307" s="153"/>
      <c r="B307" s="149"/>
      <c r="C307" s="75">
        <v>11</v>
      </c>
      <c r="D307" s="76" t="s">
        <v>340</v>
      </c>
      <c r="E307" s="76">
        <v>164522665.12270001</v>
      </c>
      <c r="F307" s="76"/>
      <c r="G307" s="76">
        <v>-4907596.13</v>
      </c>
      <c r="H307" s="76">
        <v>6993995.6962000001</v>
      </c>
      <c r="I307" s="76">
        <v>3353445.1002000002</v>
      </c>
      <c r="J307" s="76">
        <v>32076707.8917</v>
      </c>
      <c r="K307" s="125">
        <f t="shared" si="30"/>
        <v>202039217.68080002</v>
      </c>
      <c r="L307" s="73"/>
      <c r="M307" s="74"/>
      <c r="N307" s="150" t="s">
        <v>841</v>
      </c>
      <c r="O307" s="151"/>
      <c r="P307" s="152"/>
      <c r="Q307" s="79">
        <f>SUM(Q290:Q306)</f>
        <v>2553538498.1169996</v>
      </c>
      <c r="R307" s="79">
        <f t="shared" ref="R307:U307" si="35">SUM(R290:R306)</f>
        <v>0</v>
      </c>
      <c r="S307" s="79">
        <f t="shared" si="35"/>
        <v>108553051.05040002</v>
      </c>
      <c r="T307" s="79">
        <f t="shared" si="35"/>
        <v>52048458.844999984</v>
      </c>
      <c r="U307" s="79">
        <f t="shared" si="35"/>
        <v>484046473.59250003</v>
      </c>
      <c r="V307" s="79">
        <f>Q307+R307+S307+T307+U307</f>
        <v>3198186481.6048994</v>
      </c>
    </row>
    <row r="308" spans="1:22" ht="24.9" customHeight="1" x14ac:dyDescent="0.3">
      <c r="A308" s="75"/>
      <c r="B308" s="150" t="s">
        <v>825</v>
      </c>
      <c r="C308" s="151"/>
      <c r="D308" s="152"/>
      <c r="E308" s="79">
        <f>SUM(E297:E307)</f>
        <v>1638938832.7900999</v>
      </c>
      <c r="F308" s="79"/>
      <c r="G308" s="79">
        <f t="shared" ref="G308:J308" si="36">SUM(G297:G307)</f>
        <v>-53983557.430000007</v>
      </c>
      <c r="H308" s="79">
        <f t="shared" si="36"/>
        <v>69672656.55690001</v>
      </c>
      <c r="I308" s="79">
        <f t="shared" si="36"/>
        <v>33406287.177800003</v>
      </c>
      <c r="J308" s="79">
        <f t="shared" si="36"/>
        <v>326760285.50549996</v>
      </c>
      <c r="K308" s="126">
        <f t="shared" si="30"/>
        <v>2014794504.6002998</v>
      </c>
      <c r="L308" s="73"/>
      <c r="M308" s="144">
        <v>32</v>
      </c>
      <c r="N308" s="147" t="s">
        <v>54</v>
      </c>
      <c r="O308" s="78">
        <v>1</v>
      </c>
      <c r="P308" s="76" t="s">
        <v>693</v>
      </c>
      <c r="Q308" s="76">
        <v>113749408.39650001</v>
      </c>
      <c r="R308" s="76">
        <v>0</v>
      </c>
      <c r="S308" s="76">
        <v>4835582.2110000001</v>
      </c>
      <c r="T308" s="76">
        <v>2318540.0987</v>
      </c>
      <c r="U308" s="76">
        <v>31449185.0702</v>
      </c>
      <c r="V308" s="77">
        <f t="shared" si="31"/>
        <v>152352715.7764</v>
      </c>
    </row>
    <row r="309" spans="1:22" ht="24.9" customHeight="1" x14ac:dyDescent="0.3">
      <c r="A309" s="153">
        <v>16</v>
      </c>
      <c r="B309" s="147" t="s">
        <v>38</v>
      </c>
      <c r="C309" s="75">
        <v>1</v>
      </c>
      <c r="D309" s="76" t="s">
        <v>341</v>
      </c>
      <c r="E309" s="76">
        <v>128606738.0528</v>
      </c>
      <c r="F309" s="76"/>
      <c r="G309" s="76">
        <v>0</v>
      </c>
      <c r="H309" s="76">
        <v>5467179.6847999999</v>
      </c>
      <c r="I309" s="76">
        <v>2621375.2083999999</v>
      </c>
      <c r="J309" s="76">
        <v>28925205.293299999</v>
      </c>
      <c r="K309" s="125">
        <f t="shared" si="30"/>
        <v>165620498.23930001</v>
      </c>
      <c r="L309" s="73"/>
      <c r="M309" s="145"/>
      <c r="N309" s="148"/>
      <c r="O309" s="78">
        <v>2</v>
      </c>
      <c r="P309" s="76" t="s">
        <v>694</v>
      </c>
      <c r="Q309" s="76">
        <v>142121051.7245</v>
      </c>
      <c r="R309" s="76">
        <v>0</v>
      </c>
      <c r="S309" s="76">
        <v>6041684.4291000003</v>
      </c>
      <c r="T309" s="76">
        <v>2896835.7897000001</v>
      </c>
      <c r="U309" s="76">
        <v>36200835.334299996</v>
      </c>
      <c r="V309" s="77">
        <f t="shared" si="31"/>
        <v>187260407.27759999</v>
      </c>
    </row>
    <row r="310" spans="1:22" ht="24.9" customHeight="1" x14ac:dyDescent="0.3">
      <c r="A310" s="153"/>
      <c r="B310" s="148"/>
      <c r="C310" s="75">
        <v>2</v>
      </c>
      <c r="D310" s="76" t="s">
        <v>342</v>
      </c>
      <c r="E310" s="76">
        <v>121025423.1093</v>
      </c>
      <c r="F310" s="76"/>
      <c r="G310" s="76">
        <v>0</v>
      </c>
      <c r="H310" s="76">
        <v>5144891.6642000005</v>
      </c>
      <c r="I310" s="76">
        <v>2466846.2052000002</v>
      </c>
      <c r="J310" s="76">
        <v>27502779.206099998</v>
      </c>
      <c r="K310" s="125">
        <f t="shared" si="30"/>
        <v>156139940.1848</v>
      </c>
      <c r="L310" s="73"/>
      <c r="M310" s="145"/>
      <c r="N310" s="148"/>
      <c r="O310" s="78">
        <v>3</v>
      </c>
      <c r="P310" s="76" t="s">
        <v>695</v>
      </c>
      <c r="Q310" s="76">
        <v>130923299.6074</v>
      </c>
      <c r="R310" s="76">
        <v>0</v>
      </c>
      <c r="S310" s="76">
        <v>5565658.6484000003</v>
      </c>
      <c r="T310" s="76">
        <v>2668593.3955999999</v>
      </c>
      <c r="U310" s="76">
        <v>30831880.884300001</v>
      </c>
      <c r="V310" s="77">
        <f t="shared" si="31"/>
        <v>169989432.53569999</v>
      </c>
    </row>
    <row r="311" spans="1:22" ht="24.9" customHeight="1" x14ac:dyDescent="0.3">
      <c r="A311" s="153"/>
      <c r="B311" s="148"/>
      <c r="C311" s="75">
        <v>3</v>
      </c>
      <c r="D311" s="76" t="s">
        <v>343</v>
      </c>
      <c r="E311" s="76">
        <v>111184794.8573</v>
      </c>
      <c r="F311" s="76"/>
      <c r="G311" s="76">
        <v>0</v>
      </c>
      <c r="H311" s="76">
        <v>4726558.3507000003</v>
      </c>
      <c r="I311" s="76">
        <v>2266265.8986999998</v>
      </c>
      <c r="J311" s="76">
        <v>25205575.4432</v>
      </c>
      <c r="K311" s="125">
        <f t="shared" si="30"/>
        <v>143383194.5499</v>
      </c>
      <c r="L311" s="73"/>
      <c r="M311" s="145"/>
      <c r="N311" s="148"/>
      <c r="O311" s="78">
        <v>4</v>
      </c>
      <c r="P311" s="76" t="s">
        <v>696</v>
      </c>
      <c r="Q311" s="76">
        <v>139757999.1349</v>
      </c>
      <c r="R311" s="76">
        <v>0</v>
      </c>
      <c r="S311" s="76">
        <v>5941229.0928999996</v>
      </c>
      <c r="T311" s="76">
        <v>2848669.9815000002</v>
      </c>
      <c r="U311" s="76">
        <v>33993000.159999996</v>
      </c>
      <c r="V311" s="77">
        <f t="shared" si="31"/>
        <v>182540898.36930001</v>
      </c>
    </row>
    <row r="312" spans="1:22" ht="24.9" customHeight="1" x14ac:dyDescent="0.3">
      <c r="A312" s="153"/>
      <c r="B312" s="148"/>
      <c r="C312" s="75">
        <v>4</v>
      </c>
      <c r="D312" s="76" t="s">
        <v>344</v>
      </c>
      <c r="E312" s="76">
        <v>118253606.27249999</v>
      </c>
      <c r="F312" s="76"/>
      <c r="G312" s="76">
        <v>0</v>
      </c>
      <c r="H312" s="76">
        <v>5027059.4188999999</v>
      </c>
      <c r="I312" s="76">
        <v>2410348.6060000001</v>
      </c>
      <c r="J312" s="76">
        <v>27197661.626400001</v>
      </c>
      <c r="K312" s="125">
        <f t="shared" si="30"/>
        <v>152888675.92379999</v>
      </c>
      <c r="L312" s="73"/>
      <c r="M312" s="145"/>
      <c r="N312" s="148"/>
      <c r="O312" s="78">
        <v>5</v>
      </c>
      <c r="P312" s="76" t="s">
        <v>697</v>
      </c>
      <c r="Q312" s="76">
        <v>129730388.0887</v>
      </c>
      <c r="R312" s="76">
        <v>0</v>
      </c>
      <c r="S312" s="76">
        <v>5514946.9848999996</v>
      </c>
      <c r="T312" s="76">
        <v>2644278.4279</v>
      </c>
      <c r="U312" s="76">
        <v>34515475.940099999</v>
      </c>
      <c r="V312" s="77">
        <f t="shared" si="31"/>
        <v>172405089.44159997</v>
      </c>
    </row>
    <row r="313" spans="1:22" ht="24.9" customHeight="1" x14ac:dyDescent="0.3">
      <c r="A313" s="153"/>
      <c r="B313" s="148"/>
      <c r="C313" s="75">
        <v>5</v>
      </c>
      <c r="D313" s="76" t="s">
        <v>345</v>
      </c>
      <c r="E313" s="76">
        <v>126804088.0992</v>
      </c>
      <c r="F313" s="76"/>
      <c r="G313" s="76">
        <v>0</v>
      </c>
      <c r="H313" s="76">
        <v>5390547.5319999997</v>
      </c>
      <c r="I313" s="76">
        <v>2584632.0177000002</v>
      </c>
      <c r="J313" s="76">
        <v>26784612.079399999</v>
      </c>
      <c r="K313" s="125">
        <f t="shared" si="30"/>
        <v>161563879.72830001</v>
      </c>
      <c r="L313" s="73"/>
      <c r="M313" s="145"/>
      <c r="N313" s="148"/>
      <c r="O313" s="78">
        <v>6</v>
      </c>
      <c r="P313" s="76" t="s">
        <v>698</v>
      </c>
      <c r="Q313" s="76">
        <v>129708710.358</v>
      </c>
      <c r="R313" s="76">
        <v>0</v>
      </c>
      <c r="S313" s="76">
        <v>5514025.4464999996</v>
      </c>
      <c r="T313" s="76">
        <v>2643836.5734000001</v>
      </c>
      <c r="U313" s="76">
        <v>34242944.848999999</v>
      </c>
      <c r="V313" s="77">
        <f t="shared" si="31"/>
        <v>172109517.22689998</v>
      </c>
    </row>
    <row r="314" spans="1:22" ht="24.9" customHeight="1" x14ac:dyDescent="0.3">
      <c r="A314" s="153"/>
      <c r="B314" s="148"/>
      <c r="C314" s="75">
        <v>6</v>
      </c>
      <c r="D314" s="76" t="s">
        <v>346</v>
      </c>
      <c r="E314" s="76">
        <v>127228688.19329999</v>
      </c>
      <c r="F314" s="76"/>
      <c r="G314" s="76">
        <v>0</v>
      </c>
      <c r="H314" s="76">
        <v>5408597.6360999998</v>
      </c>
      <c r="I314" s="76">
        <v>2593286.5888999999</v>
      </c>
      <c r="J314" s="76">
        <v>26869267.9835</v>
      </c>
      <c r="K314" s="125">
        <f t="shared" si="30"/>
        <v>162099840.40179998</v>
      </c>
      <c r="L314" s="73"/>
      <c r="M314" s="145"/>
      <c r="N314" s="148"/>
      <c r="O314" s="78">
        <v>7</v>
      </c>
      <c r="P314" s="76" t="s">
        <v>699</v>
      </c>
      <c r="Q314" s="76">
        <v>140574561.9707</v>
      </c>
      <c r="R314" s="76">
        <v>0</v>
      </c>
      <c r="S314" s="76">
        <v>5975941.8600000003</v>
      </c>
      <c r="T314" s="76">
        <v>2865313.8805999998</v>
      </c>
      <c r="U314" s="76">
        <v>36220835.507200003</v>
      </c>
      <c r="V314" s="77">
        <f t="shared" si="31"/>
        <v>185636653.21850002</v>
      </c>
    </row>
    <row r="315" spans="1:22" ht="24.9" customHeight="1" x14ac:dyDescent="0.3">
      <c r="A315" s="153"/>
      <c r="B315" s="148"/>
      <c r="C315" s="75">
        <v>7</v>
      </c>
      <c r="D315" s="76" t="s">
        <v>347</v>
      </c>
      <c r="E315" s="76">
        <v>113876386.2412</v>
      </c>
      <c r="F315" s="76"/>
      <c r="G315" s="76">
        <v>0</v>
      </c>
      <c r="H315" s="76">
        <v>4840980.1451000003</v>
      </c>
      <c r="I315" s="76">
        <v>2321128.2724000001</v>
      </c>
      <c r="J315" s="76">
        <v>24620110.6129</v>
      </c>
      <c r="K315" s="125">
        <f t="shared" si="30"/>
        <v>145658605.27160001</v>
      </c>
      <c r="L315" s="73"/>
      <c r="M315" s="145"/>
      <c r="N315" s="148"/>
      <c r="O315" s="78">
        <v>8</v>
      </c>
      <c r="P315" s="76" t="s">
        <v>700</v>
      </c>
      <c r="Q315" s="76">
        <v>136190159.2773</v>
      </c>
      <c r="R315" s="76">
        <v>0</v>
      </c>
      <c r="S315" s="76">
        <v>5789557.2451999998</v>
      </c>
      <c r="T315" s="76">
        <v>2775947.1436999999</v>
      </c>
      <c r="U315" s="76">
        <v>32836380.967900001</v>
      </c>
      <c r="V315" s="77">
        <f t="shared" si="31"/>
        <v>177592044.63410002</v>
      </c>
    </row>
    <row r="316" spans="1:22" ht="24.9" customHeight="1" x14ac:dyDescent="0.3">
      <c r="A316" s="153"/>
      <c r="B316" s="148"/>
      <c r="C316" s="75">
        <v>8</v>
      </c>
      <c r="D316" s="76" t="s">
        <v>348</v>
      </c>
      <c r="E316" s="76">
        <v>120618677.9145</v>
      </c>
      <c r="F316" s="76"/>
      <c r="G316" s="76">
        <v>0</v>
      </c>
      <c r="H316" s="76">
        <v>5127600.5867999997</v>
      </c>
      <c r="I316" s="76">
        <v>2458555.5682999999</v>
      </c>
      <c r="J316" s="76">
        <v>26262193.771000002</v>
      </c>
      <c r="K316" s="125">
        <f t="shared" si="30"/>
        <v>154467027.84059998</v>
      </c>
      <c r="L316" s="73"/>
      <c r="M316" s="145"/>
      <c r="N316" s="148"/>
      <c r="O316" s="78">
        <v>9</v>
      </c>
      <c r="P316" s="76" t="s">
        <v>701</v>
      </c>
      <c r="Q316" s="76">
        <v>129901812.96799999</v>
      </c>
      <c r="R316" s="76">
        <v>0</v>
      </c>
      <c r="S316" s="76">
        <v>5522234.3995000003</v>
      </c>
      <c r="T316" s="76">
        <v>2647772.56</v>
      </c>
      <c r="U316" s="76">
        <v>33469547.359900001</v>
      </c>
      <c r="V316" s="77">
        <f t="shared" si="31"/>
        <v>171541367.28740001</v>
      </c>
    </row>
    <row r="317" spans="1:22" ht="24.9" customHeight="1" x14ac:dyDescent="0.3">
      <c r="A317" s="153"/>
      <c r="B317" s="148"/>
      <c r="C317" s="75">
        <v>9</v>
      </c>
      <c r="D317" s="76" t="s">
        <v>349</v>
      </c>
      <c r="E317" s="76">
        <v>135705767.96599999</v>
      </c>
      <c r="F317" s="76"/>
      <c r="G317" s="76">
        <v>0</v>
      </c>
      <c r="H317" s="76">
        <v>5768965.3666000003</v>
      </c>
      <c r="I317" s="76">
        <v>2766073.8555999999</v>
      </c>
      <c r="J317" s="76">
        <v>29102448.204500001</v>
      </c>
      <c r="K317" s="125">
        <f t="shared" si="30"/>
        <v>173343255.39269999</v>
      </c>
      <c r="L317" s="73"/>
      <c r="M317" s="145"/>
      <c r="N317" s="148"/>
      <c r="O317" s="78">
        <v>10</v>
      </c>
      <c r="P317" s="76" t="s">
        <v>702</v>
      </c>
      <c r="Q317" s="76">
        <v>152330782.99540001</v>
      </c>
      <c r="R317" s="76">
        <v>0</v>
      </c>
      <c r="S317" s="76">
        <v>6475708.6196999997</v>
      </c>
      <c r="T317" s="76">
        <v>3104939.4772999999</v>
      </c>
      <c r="U317" s="76">
        <v>36202502.0154</v>
      </c>
      <c r="V317" s="77">
        <f t="shared" si="31"/>
        <v>198113933.10780001</v>
      </c>
    </row>
    <row r="318" spans="1:22" ht="24.9" customHeight="1" x14ac:dyDescent="0.3">
      <c r="A318" s="153"/>
      <c r="B318" s="148"/>
      <c r="C318" s="75">
        <v>10</v>
      </c>
      <c r="D318" s="76" t="s">
        <v>350</v>
      </c>
      <c r="E318" s="76">
        <v>119944906.0363</v>
      </c>
      <c r="F318" s="76"/>
      <c r="G318" s="76">
        <v>0</v>
      </c>
      <c r="H318" s="76">
        <v>5098957.9823000003</v>
      </c>
      <c r="I318" s="76">
        <v>2444822.1595999999</v>
      </c>
      <c r="J318" s="76">
        <v>27133005.895199999</v>
      </c>
      <c r="K318" s="125">
        <f t="shared" si="30"/>
        <v>154621692.07340002</v>
      </c>
      <c r="L318" s="73"/>
      <c r="M318" s="145"/>
      <c r="N318" s="148"/>
      <c r="O318" s="78">
        <v>11</v>
      </c>
      <c r="P318" s="76" t="s">
        <v>703</v>
      </c>
      <c r="Q318" s="76">
        <v>135665839.70950001</v>
      </c>
      <c r="R318" s="76">
        <v>0</v>
      </c>
      <c r="S318" s="76">
        <v>5767267.9830999998</v>
      </c>
      <c r="T318" s="76">
        <v>2765260.0029000002</v>
      </c>
      <c r="U318" s="76">
        <v>35017089.471000001</v>
      </c>
      <c r="V318" s="77">
        <f t="shared" si="31"/>
        <v>179215457.16650003</v>
      </c>
    </row>
    <row r="319" spans="1:22" ht="24.9" customHeight="1" x14ac:dyDescent="0.3">
      <c r="A319" s="153"/>
      <c r="B319" s="148"/>
      <c r="C319" s="75">
        <v>11</v>
      </c>
      <c r="D319" s="76" t="s">
        <v>351</v>
      </c>
      <c r="E319" s="76">
        <v>147947007.56779999</v>
      </c>
      <c r="F319" s="76"/>
      <c r="G319" s="76">
        <v>0</v>
      </c>
      <c r="H319" s="76">
        <v>6289350.6705</v>
      </c>
      <c r="I319" s="76">
        <v>3015585.5257999999</v>
      </c>
      <c r="J319" s="76">
        <v>31333444.498599999</v>
      </c>
      <c r="K319" s="125">
        <f t="shared" si="30"/>
        <v>188585388.26269999</v>
      </c>
      <c r="L319" s="73"/>
      <c r="M319" s="145"/>
      <c r="N319" s="148"/>
      <c r="O319" s="78">
        <v>12</v>
      </c>
      <c r="P319" s="76" t="s">
        <v>704</v>
      </c>
      <c r="Q319" s="76">
        <v>129843846.64830001</v>
      </c>
      <c r="R319" s="76">
        <v>0</v>
      </c>
      <c r="S319" s="76">
        <v>5519770.2028999999</v>
      </c>
      <c r="T319" s="76">
        <v>2646591.0397000001</v>
      </c>
      <c r="U319" s="76">
        <v>32769828.668499999</v>
      </c>
      <c r="V319" s="77">
        <f t="shared" si="31"/>
        <v>170780036.55940002</v>
      </c>
    </row>
    <row r="320" spans="1:22" ht="24.9" customHeight="1" x14ac:dyDescent="0.3">
      <c r="A320" s="153"/>
      <c r="B320" s="148"/>
      <c r="C320" s="75">
        <v>12</v>
      </c>
      <c r="D320" s="76" t="s">
        <v>352</v>
      </c>
      <c r="E320" s="76">
        <v>125650710.4417</v>
      </c>
      <c r="F320" s="76"/>
      <c r="G320" s="76">
        <v>0</v>
      </c>
      <c r="H320" s="76">
        <v>5341516.4858999997</v>
      </c>
      <c r="I320" s="76">
        <v>2561122.8639000002</v>
      </c>
      <c r="J320" s="76">
        <v>26872313.9868</v>
      </c>
      <c r="K320" s="125">
        <f t="shared" si="30"/>
        <v>160425663.77829999</v>
      </c>
      <c r="L320" s="73"/>
      <c r="M320" s="145"/>
      <c r="N320" s="148"/>
      <c r="O320" s="78">
        <v>13</v>
      </c>
      <c r="P320" s="76" t="s">
        <v>705</v>
      </c>
      <c r="Q320" s="76">
        <v>154147214.6232</v>
      </c>
      <c r="R320" s="76">
        <v>0</v>
      </c>
      <c r="S320" s="76">
        <v>6552926.6430000002</v>
      </c>
      <c r="T320" s="76">
        <v>3141963.5781</v>
      </c>
      <c r="U320" s="76">
        <v>38775110.457500003</v>
      </c>
      <c r="V320" s="77">
        <f t="shared" si="31"/>
        <v>202617215.30180001</v>
      </c>
    </row>
    <row r="321" spans="1:22" ht="24.9" customHeight="1" x14ac:dyDescent="0.3">
      <c r="A321" s="153"/>
      <c r="B321" s="148"/>
      <c r="C321" s="75">
        <v>13</v>
      </c>
      <c r="D321" s="76" t="s">
        <v>353</v>
      </c>
      <c r="E321" s="76">
        <v>113509598.53560001</v>
      </c>
      <c r="F321" s="76"/>
      <c r="G321" s="76">
        <v>0</v>
      </c>
      <c r="H321" s="76">
        <v>4825387.6937999995</v>
      </c>
      <c r="I321" s="76">
        <v>2313652.0841000001</v>
      </c>
      <c r="J321" s="76">
        <v>26020467.5438</v>
      </c>
      <c r="K321" s="125">
        <f t="shared" si="30"/>
        <v>146669105.85730001</v>
      </c>
      <c r="L321" s="73"/>
      <c r="M321" s="145"/>
      <c r="N321" s="148"/>
      <c r="O321" s="78">
        <v>14</v>
      </c>
      <c r="P321" s="76" t="s">
        <v>706</v>
      </c>
      <c r="Q321" s="76">
        <v>188769982.78029999</v>
      </c>
      <c r="R321" s="76">
        <v>0</v>
      </c>
      <c r="S321" s="76">
        <v>8024769.3905999996</v>
      </c>
      <c r="T321" s="76">
        <v>3847675.1719999998</v>
      </c>
      <c r="U321" s="76">
        <v>48578183.691600002</v>
      </c>
      <c r="V321" s="77">
        <f t="shared" si="31"/>
        <v>249220611.03449997</v>
      </c>
    </row>
    <row r="322" spans="1:22" ht="24.9" customHeight="1" x14ac:dyDescent="0.3">
      <c r="A322" s="153"/>
      <c r="B322" s="148"/>
      <c r="C322" s="75">
        <v>14</v>
      </c>
      <c r="D322" s="76" t="s">
        <v>354</v>
      </c>
      <c r="E322" s="76">
        <v>110463328.0852</v>
      </c>
      <c r="F322" s="76"/>
      <c r="G322" s="76">
        <v>0</v>
      </c>
      <c r="H322" s="76">
        <v>4695888.1966000004</v>
      </c>
      <c r="I322" s="76">
        <v>2251560.3308999999</v>
      </c>
      <c r="J322" s="76">
        <v>25064252.382599998</v>
      </c>
      <c r="K322" s="125">
        <f t="shared" si="30"/>
        <v>142475028.99529999</v>
      </c>
      <c r="L322" s="73"/>
      <c r="M322" s="145"/>
      <c r="N322" s="148"/>
      <c r="O322" s="78">
        <v>15</v>
      </c>
      <c r="P322" s="76" t="s">
        <v>707</v>
      </c>
      <c r="Q322" s="76">
        <v>152402177.84909999</v>
      </c>
      <c r="R322" s="76">
        <v>0</v>
      </c>
      <c r="S322" s="76">
        <v>6478743.6744999997</v>
      </c>
      <c r="T322" s="76">
        <v>3106394.7097</v>
      </c>
      <c r="U322" s="76">
        <v>38129760.052100003</v>
      </c>
      <c r="V322" s="77">
        <f t="shared" si="31"/>
        <v>200117076.28539997</v>
      </c>
    </row>
    <row r="323" spans="1:22" ht="24.9" customHeight="1" x14ac:dyDescent="0.3">
      <c r="A323" s="153"/>
      <c r="B323" s="148"/>
      <c r="C323" s="75">
        <v>15</v>
      </c>
      <c r="D323" s="76" t="s">
        <v>355</v>
      </c>
      <c r="E323" s="76">
        <v>98405315.117699996</v>
      </c>
      <c r="F323" s="76"/>
      <c r="G323" s="76">
        <v>0</v>
      </c>
      <c r="H323" s="76">
        <v>4183292.0096999998</v>
      </c>
      <c r="I323" s="76">
        <v>2005783.3463999999</v>
      </c>
      <c r="J323" s="76">
        <v>22287216.886300001</v>
      </c>
      <c r="K323" s="125">
        <f t="shared" si="30"/>
        <v>126881607.36009999</v>
      </c>
      <c r="L323" s="73"/>
      <c r="M323" s="145"/>
      <c r="N323" s="148"/>
      <c r="O323" s="78">
        <v>16</v>
      </c>
      <c r="P323" s="76" t="s">
        <v>708</v>
      </c>
      <c r="Q323" s="76">
        <v>153787160.14919999</v>
      </c>
      <c r="R323" s="76">
        <v>0</v>
      </c>
      <c r="S323" s="76">
        <v>6537620.4271</v>
      </c>
      <c r="T323" s="76">
        <v>3134624.6324</v>
      </c>
      <c r="U323" s="76">
        <v>38188496.1919</v>
      </c>
      <c r="V323" s="77">
        <f t="shared" si="31"/>
        <v>201647901.40060002</v>
      </c>
    </row>
    <row r="324" spans="1:22" ht="24.9" customHeight="1" x14ac:dyDescent="0.3">
      <c r="A324" s="153"/>
      <c r="B324" s="148"/>
      <c r="C324" s="75">
        <v>16</v>
      </c>
      <c r="D324" s="76" t="s">
        <v>356</v>
      </c>
      <c r="E324" s="76">
        <v>106670076.36929999</v>
      </c>
      <c r="F324" s="76"/>
      <c r="G324" s="76">
        <v>0</v>
      </c>
      <c r="H324" s="76">
        <v>4534633.9028000003</v>
      </c>
      <c r="I324" s="76">
        <v>2174242.9511000002</v>
      </c>
      <c r="J324" s="76">
        <v>24468959.881200001</v>
      </c>
      <c r="K324" s="125">
        <f t="shared" si="30"/>
        <v>137847913.10439998</v>
      </c>
      <c r="L324" s="73"/>
      <c r="M324" s="145"/>
      <c r="N324" s="148"/>
      <c r="O324" s="78">
        <v>17</v>
      </c>
      <c r="P324" s="76" t="s">
        <v>709</v>
      </c>
      <c r="Q324" s="76">
        <v>105658648.346</v>
      </c>
      <c r="R324" s="76">
        <v>0</v>
      </c>
      <c r="S324" s="76">
        <v>4491637.2540999996</v>
      </c>
      <c r="T324" s="76">
        <v>2153627.139</v>
      </c>
      <c r="U324" s="76">
        <v>26158104.856400002</v>
      </c>
      <c r="V324" s="77">
        <f t="shared" si="31"/>
        <v>138462017.59549999</v>
      </c>
    </row>
    <row r="325" spans="1:22" ht="24.9" customHeight="1" x14ac:dyDescent="0.3">
      <c r="A325" s="153"/>
      <c r="B325" s="148"/>
      <c r="C325" s="75">
        <v>17</v>
      </c>
      <c r="D325" s="76" t="s">
        <v>357</v>
      </c>
      <c r="E325" s="76">
        <v>125226843.37190001</v>
      </c>
      <c r="F325" s="76"/>
      <c r="G325" s="76">
        <v>0</v>
      </c>
      <c r="H325" s="76">
        <v>5323497.5433</v>
      </c>
      <c r="I325" s="76">
        <v>2552483.2338999999</v>
      </c>
      <c r="J325" s="76">
        <v>25899661.901999999</v>
      </c>
      <c r="K325" s="125">
        <f t="shared" si="30"/>
        <v>159002486.05110002</v>
      </c>
      <c r="L325" s="73"/>
      <c r="M325" s="145"/>
      <c r="N325" s="148"/>
      <c r="O325" s="78">
        <v>18</v>
      </c>
      <c r="P325" s="76" t="s">
        <v>710</v>
      </c>
      <c r="Q325" s="76">
        <v>130013418.1055</v>
      </c>
      <c r="R325" s="76">
        <v>0</v>
      </c>
      <c r="S325" s="76">
        <v>5526978.8268999998</v>
      </c>
      <c r="T325" s="76">
        <v>2650047.3936999999</v>
      </c>
      <c r="U325" s="76">
        <v>34626166.552000001</v>
      </c>
      <c r="V325" s="77">
        <f t="shared" si="31"/>
        <v>172816610.87809998</v>
      </c>
    </row>
    <row r="326" spans="1:22" ht="24.9" customHeight="1" x14ac:dyDescent="0.3">
      <c r="A326" s="153"/>
      <c r="B326" s="148"/>
      <c r="C326" s="75">
        <v>18</v>
      </c>
      <c r="D326" s="76" t="s">
        <v>358</v>
      </c>
      <c r="E326" s="76">
        <v>135543322.42570001</v>
      </c>
      <c r="F326" s="76"/>
      <c r="G326" s="76">
        <v>0</v>
      </c>
      <c r="H326" s="76">
        <v>5762059.6711999997</v>
      </c>
      <c r="I326" s="76">
        <v>2762762.7483000001</v>
      </c>
      <c r="J326" s="76">
        <v>28171520.6182</v>
      </c>
      <c r="K326" s="125">
        <f t="shared" si="30"/>
        <v>172239665.46340001</v>
      </c>
      <c r="L326" s="73"/>
      <c r="M326" s="145"/>
      <c r="N326" s="148"/>
      <c r="O326" s="78">
        <v>19</v>
      </c>
      <c r="P326" s="76" t="s">
        <v>711</v>
      </c>
      <c r="Q326" s="76">
        <v>103048452.8725</v>
      </c>
      <c r="R326" s="76">
        <v>0</v>
      </c>
      <c r="S326" s="76">
        <v>4380675.6677000001</v>
      </c>
      <c r="T326" s="76">
        <v>2100423.8481000001</v>
      </c>
      <c r="U326" s="76">
        <v>27634152.096700002</v>
      </c>
      <c r="V326" s="77">
        <f t="shared" si="31"/>
        <v>137163704.48500001</v>
      </c>
    </row>
    <row r="327" spans="1:22" ht="24.9" customHeight="1" x14ac:dyDescent="0.3">
      <c r="A327" s="153"/>
      <c r="B327" s="148"/>
      <c r="C327" s="75">
        <v>19</v>
      </c>
      <c r="D327" s="76" t="s">
        <v>359</v>
      </c>
      <c r="E327" s="76">
        <v>118755784.1787</v>
      </c>
      <c r="F327" s="76"/>
      <c r="G327" s="76">
        <v>0</v>
      </c>
      <c r="H327" s="76">
        <v>5048407.4205</v>
      </c>
      <c r="I327" s="76">
        <v>2420584.4361</v>
      </c>
      <c r="J327" s="76">
        <v>25280633.563200001</v>
      </c>
      <c r="K327" s="125">
        <f t="shared" si="30"/>
        <v>151505409.59850001</v>
      </c>
      <c r="L327" s="73"/>
      <c r="M327" s="145"/>
      <c r="N327" s="148"/>
      <c r="O327" s="78">
        <v>20</v>
      </c>
      <c r="P327" s="76" t="s">
        <v>712</v>
      </c>
      <c r="Q327" s="76">
        <v>111464358.0707</v>
      </c>
      <c r="R327" s="76">
        <v>0</v>
      </c>
      <c r="S327" s="76">
        <v>4738442.8161000004</v>
      </c>
      <c r="T327" s="76">
        <v>2271964.2009999999</v>
      </c>
      <c r="U327" s="76">
        <v>30573545.318100002</v>
      </c>
      <c r="V327" s="77">
        <f t="shared" si="31"/>
        <v>149048310.4059</v>
      </c>
    </row>
    <row r="328" spans="1:22" ht="24.9" customHeight="1" x14ac:dyDescent="0.3">
      <c r="A328" s="153"/>
      <c r="B328" s="148"/>
      <c r="C328" s="75">
        <v>20</v>
      </c>
      <c r="D328" s="76" t="s">
        <v>360</v>
      </c>
      <c r="E328" s="76">
        <v>105502075.2272</v>
      </c>
      <c r="F328" s="76"/>
      <c r="G328" s="76">
        <v>0</v>
      </c>
      <c r="H328" s="76">
        <v>4484981.2001999998</v>
      </c>
      <c r="I328" s="76">
        <v>2150435.7285000002</v>
      </c>
      <c r="J328" s="76">
        <v>23384640.164500002</v>
      </c>
      <c r="K328" s="125">
        <f t="shared" ref="K328:K391" si="37">SUM(E328,G328,H328,I328,J328)</f>
        <v>135522132.3204</v>
      </c>
      <c r="L328" s="73"/>
      <c r="M328" s="145"/>
      <c r="N328" s="148"/>
      <c r="O328" s="78">
        <v>21</v>
      </c>
      <c r="P328" s="76" t="s">
        <v>713</v>
      </c>
      <c r="Q328" s="76">
        <v>115122394.0447</v>
      </c>
      <c r="R328" s="76">
        <v>0</v>
      </c>
      <c r="S328" s="76">
        <v>4893948.9759</v>
      </c>
      <c r="T328" s="76">
        <v>2346525.4950999999</v>
      </c>
      <c r="U328" s="76">
        <v>28916979.2762</v>
      </c>
      <c r="V328" s="77">
        <f t="shared" si="31"/>
        <v>151279847.79190001</v>
      </c>
    </row>
    <row r="329" spans="1:22" ht="24.9" customHeight="1" x14ac:dyDescent="0.3">
      <c r="A329" s="153"/>
      <c r="B329" s="148"/>
      <c r="C329" s="75">
        <v>21</v>
      </c>
      <c r="D329" s="76" t="s">
        <v>361</v>
      </c>
      <c r="E329" s="76">
        <v>116037785.5095</v>
      </c>
      <c r="F329" s="76"/>
      <c r="G329" s="76">
        <v>0</v>
      </c>
      <c r="H329" s="76">
        <v>4932863.0303999996</v>
      </c>
      <c r="I329" s="76">
        <v>2365183.8059</v>
      </c>
      <c r="J329" s="76">
        <v>25882937.6195</v>
      </c>
      <c r="K329" s="125">
        <f t="shared" si="37"/>
        <v>149218769.96529999</v>
      </c>
      <c r="L329" s="73"/>
      <c r="M329" s="145"/>
      <c r="N329" s="148"/>
      <c r="O329" s="78">
        <v>22</v>
      </c>
      <c r="P329" s="76" t="s">
        <v>714</v>
      </c>
      <c r="Q329" s="76">
        <v>213797233.35879999</v>
      </c>
      <c r="R329" s="76">
        <v>0</v>
      </c>
      <c r="S329" s="76">
        <v>9088698.6839000005</v>
      </c>
      <c r="T329" s="76">
        <v>4357802.5197999999</v>
      </c>
      <c r="U329" s="76">
        <v>52964773.3292</v>
      </c>
      <c r="V329" s="77">
        <f t="shared" ref="V329:V392" si="38">Q329+R329+S329+T329+U329</f>
        <v>280208507.89170003</v>
      </c>
    </row>
    <row r="330" spans="1:22" ht="24.9" customHeight="1" x14ac:dyDescent="0.3">
      <c r="A330" s="153"/>
      <c r="B330" s="148"/>
      <c r="C330" s="75">
        <v>22</v>
      </c>
      <c r="D330" s="76" t="s">
        <v>362</v>
      </c>
      <c r="E330" s="76">
        <v>112879598.07350001</v>
      </c>
      <c r="F330" s="76"/>
      <c r="G330" s="76">
        <v>0</v>
      </c>
      <c r="H330" s="76">
        <v>4798605.8487999998</v>
      </c>
      <c r="I330" s="76">
        <v>2300810.8626999999</v>
      </c>
      <c r="J330" s="76">
        <v>24577524.037900001</v>
      </c>
      <c r="K330" s="125">
        <f t="shared" si="37"/>
        <v>144556538.8229</v>
      </c>
      <c r="L330" s="73"/>
      <c r="M330" s="146"/>
      <c r="N330" s="149"/>
      <c r="O330" s="78">
        <v>23</v>
      </c>
      <c r="P330" s="76" t="s">
        <v>715</v>
      </c>
      <c r="Q330" s="76">
        <v>126543627.5941</v>
      </c>
      <c r="R330" s="76">
        <v>0</v>
      </c>
      <c r="S330" s="76">
        <v>5379475.1387</v>
      </c>
      <c r="T330" s="76">
        <v>2579323.0835000002</v>
      </c>
      <c r="U330" s="76">
        <v>28635942.364399999</v>
      </c>
      <c r="V330" s="77">
        <f t="shared" si="38"/>
        <v>163138368.1807</v>
      </c>
    </row>
    <row r="331" spans="1:22" ht="24.9" customHeight="1" x14ac:dyDescent="0.3">
      <c r="A331" s="153"/>
      <c r="B331" s="148"/>
      <c r="C331" s="75">
        <v>23</v>
      </c>
      <c r="D331" s="76" t="s">
        <v>363</v>
      </c>
      <c r="E331" s="76">
        <v>109183700.7244</v>
      </c>
      <c r="F331" s="76"/>
      <c r="G331" s="76">
        <v>0</v>
      </c>
      <c r="H331" s="76">
        <v>4641490.1703000003</v>
      </c>
      <c r="I331" s="76">
        <v>2225477.8448999999</v>
      </c>
      <c r="J331" s="76">
        <v>24107347.5603</v>
      </c>
      <c r="K331" s="125">
        <f t="shared" si="37"/>
        <v>140158016.2999</v>
      </c>
      <c r="L331" s="73"/>
      <c r="M331" s="74"/>
      <c r="N331" s="150" t="s">
        <v>842</v>
      </c>
      <c r="O331" s="151"/>
      <c r="P331" s="152"/>
      <c r="Q331" s="79">
        <f>SUM(Q308:Q330)</f>
        <v>3165252528.6733003</v>
      </c>
      <c r="R331" s="79">
        <f t="shared" ref="R331:U331" si="39">SUM(R308:R330)</f>
        <v>0</v>
      </c>
      <c r="S331" s="79">
        <f t="shared" si="39"/>
        <v>134557524.62170002</v>
      </c>
      <c r="T331" s="79">
        <f t="shared" si="39"/>
        <v>64516950.143399999</v>
      </c>
      <c r="U331" s="79">
        <f t="shared" si="39"/>
        <v>800930720.41390014</v>
      </c>
      <c r="V331" s="79">
        <f>Q331+R331+S331+T331+U331</f>
        <v>4165257723.8523006</v>
      </c>
    </row>
    <row r="332" spans="1:22" ht="24.9" customHeight="1" x14ac:dyDescent="0.3">
      <c r="A332" s="153"/>
      <c r="B332" s="148"/>
      <c r="C332" s="75">
        <v>24</v>
      </c>
      <c r="D332" s="76" t="s">
        <v>364</v>
      </c>
      <c r="E332" s="76">
        <v>112949100.8406</v>
      </c>
      <c r="F332" s="76"/>
      <c r="G332" s="76">
        <v>0</v>
      </c>
      <c r="H332" s="76">
        <v>4801560.4693999998</v>
      </c>
      <c r="I332" s="76">
        <v>2302227.5290000001</v>
      </c>
      <c r="J332" s="76">
        <v>24433212.445799999</v>
      </c>
      <c r="K332" s="125">
        <f t="shared" si="37"/>
        <v>144486101.28479999</v>
      </c>
      <c r="L332" s="73"/>
      <c r="M332" s="144">
        <v>33</v>
      </c>
      <c r="N332" s="147" t="s">
        <v>55</v>
      </c>
      <c r="O332" s="78">
        <v>1</v>
      </c>
      <c r="P332" s="76" t="s">
        <v>716</v>
      </c>
      <c r="Q332" s="76">
        <v>118560374.2569</v>
      </c>
      <c r="R332" s="76">
        <v>-1564740.79</v>
      </c>
      <c r="S332" s="76">
        <v>5040100.3817999996</v>
      </c>
      <c r="T332" s="76">
        <v>2416601.4197999998</v>
      </c>
      <c r="U332" s="76">
        <v>23396910.6263</v>
      </c>
      <c r="V332" s="77">
        <f t="shared" si="38"/>
        <v>147849245.89479998</v>
      </c>
    </row>
    <row r="333" spans="1:22" ht="24.9" customHeight="1" x14ac:dyDescent="0.3">
      <c r="A333" s="153"/>
      <c r="B333" s="148"/>
      <c r="C333" s="75">
        <v>25</v>
      </c>
      <c r="D333" s="76" t="s">
        <v>365</v>
      </c>
      <c r="E333" s="76">
        <v>113983474.8418</v>
      </c>
      <c r="F333" s="76"/>
      <c r="G333" s="76">
        <v>0</v>
      </c>
      <c r="H333" s="76">
        <v>4845532.5707999999</v>
      </c>
      <c r="I333" s="76">
        <v>2323311.0460999999</v>
      </c>
      <c r="J333" s="76">
        <v>24991895.435400002</v>
      </c>
      <c r="K333" s="125">
        <f t="shared" si="37"/>
        <v>146144213.89410001</v>
      </c>
      <c r="L333" s="73"/>
      <c r="M333" s="145"/>
      <c r="N333" s="148"/>
      <c r="O333" s="78">
        <v>2</v>
      </c>
      <c r="P333" s="76" t="s">
        <v>717</v>
      </c>
      <c r="Q333" s="76">
        <v>134961432.7455</v>
      </c>
      <c r="R333" s="76">
        <v>-1564740.79</v>
      </c>
      <c r="S333" s="76">
        <v>5737323.0555999996</v>
      </c>
      <c r="T333" s="76">
        <v>2750902.1630000002</v>
      </c>
      <c r="U333" s="76">
        <v>27441715.7007</v>
      </c>
      <c r="V333" s="77">
        <f t="shared" si="38"/>
        <v>169326632.87479997</v>
      </c>
    </row>
    <row r="334" spans="1:22" ht="24.9" customHeight="1" x14ac:dyDescent="0.3">
      <c r="A334" s="153"/>
      <c r="B334" s="148"/>
      <c r="C334" s="75">
        <v>26</v>
      </c>
      <c r="D334" s="76" t="s">
        <v>366</v>
      </c>
      <c r="E334" s="76">
        <v>121259041.9281</v>
      </c>
      <c r="F334" s="76"/>
      <c r="G334" s="76">
        <v>0</v>
      </c>
      <c r="H334" s="76">
        <v>5154822.9950000001</v>
      </c>
      <c r="I334" s="76">
        <v>2471608.0285999998</v>
      </c>
      <c r="J334" s="76">
        <v>27760999.828699999</v>
      </c>
      <c r="K334" s="125">
        <f t="shared" si="37"/>
        <v>156646472.78040001</v>
      </c>
      <c r="L334" s="73"/>
      <c r="M334" s="145"/>
      <c r="N334" s="148"/>
      <c r="O334" s="78">
        <v>3</v>
      </c>
      <c r="P334" s="76" t="s">
        <v>876</v>
      </c>
      <c r="Q334" s="76">
        <v>145443378.35859999</v>
      </c>
      <c r="R334" s="76">
        <v>-1564740.79</v>
      </c>
      <c r="S334" s="76">
        <v>6182919.3048999999</v>
      </c>
      <c r="T334" s="76">
        <v>2964554.3618999999</v>
      </c>
      <c r="U334" s="76">
        <v>28541725.208099999</v>
      </c>
      <c r="V334" s="77">
        <f t="shared" si="38"/>
        <v>181567836.44349998</v>
      </c>
    </row>
    <row r="335" spans="1:22" ht="24.9" customHeight="1" x14ac:dyDescent="0.3">
      <c r="A335" s="153"/>
      <c r="B335" s="149"/>
      <c r="C335" s="75">
        <v>27</v>
      </c>
      <c r="D335" s="76" t="s">
        <v>367</v>
      </c>
      <c r="E335" s="76">
        <v>108476477.4402</v>
      </c>
      <c r="F335" s="76"/>
      <c r="G335" s="76">
        <v>0</v>
      </c>
      <c r="H335" s="76">
        <v>4611425.5186999999</v>
      </c>
      <c r="I335" s="76">
        <v>2211062.6003</v>
      </c>
      <c r="J335" s="76">
        <v>23385674.656199999</v>
      </c>
      <c r="K335" s="125">
        <f t="shared" si="37"/>
        <v>138684640.21540001</v>
      </c>
      <c r="L335" s="73"/>
      <c r="M335" s="145"/>
      <c r="N335" s="148"/>
      <c r="O335" s="78">
        <v>4</v>
      </c>
      <c r="P335" s="76" t="s">
        <v>718</v>
      </c>
      <c r="Q335" s="76">
        <v>157916939.13960001</v>
      </c>
      <c r="R335" s="76">
        <v>-1564740.79</v>
      </c>
      <c r="S335" s="76">
        <v>6713180.7758999998</v>
      </c>
      <c r="T335" s="76">
        <v>3218801.4059000001</v>
      </c>
      <c r="U335" s="76">
        <v>31629165.686099999</v>
      </c>
      <c r="V335" s="77">
        <f t="shared" si="38"/>
        <v>197913346.21750003</v>
      </c>
    </row>
    <row r="336" spans="1:22" ht="24.9" customHeight="1" x14ac:dyDescent="0.3">
      <c r="A336" s="75"/>
      <c r="B336" s="150" t="s">
        <v>826</v>
      </c>
      <c r="C336" s="151"/>
      <c r="D336" s="152"/>
      <c r="E336" s="79">
        <f>SUM(E309:E335)</f>
        <v>3205692317.4213004</v>
      </c>
      <c r="F336" s="79"/>
      <c r="G336" s="79">
        <f t="shared" ref="G336:J336" si="40">SUM(G309:G335)</f>
        <v>0</v>
      </c>
      <c r="H336" s="79">
        <f t="shared" si="40"/>
        <v>136276653.76540002</v>
      </c>
      <c r="I336" s="79">
        <f t="shared" si="40"/>
        <v>65341229.3473</v>
      </c>
      <c r="J336" s="79">
        <f t="shared" si="40"/>
        <v>703525563.12650001</v>
      </c>
      <c r="K336" s="126">
        <f t="shared" si="37"/>
        <v>4110835763.6605005</v>
      </c>
      <c r="L336" s="73"/>
      <c r="M336" s="145"/>
      <c r="N336" s="148"/>
      <c r="O336" s="78">
        <v>5</v>
      </c>
      <c r="P336" s="76" t="s">
        <v>719</v>
      </c>
      <c r="Q336" s="76">
        <v>148553240.85350001</v>
      </c>
      <c r="R336" s="76">
        <v>-1564740.79</v>
      </c>
      <c r="S336" s="76">
        <v>6315122.1529999999</v>
      </c>
      <c r="T336" s="76">
        <v>3027942.3037999999</v>
      </c>
      <c r="U336" s="76">
        <v>27837696.134599999</v>
      </c>
      <c r="V336" s="77">
        <f t="shared" si="38"/>
        <v>184169260.65490001</v>
      </c>
    </row>
    <row r="337" spans="1:22" ht="24.9" customHeight="1" x14ac:dyDescent="0.3">
      <c r="A337" s="153">
        <v>17</v>
      </c>
      <c r="B337" s="147" t="s">
        <v>39</v>
      </c>
      <c r="C337" s="75">
        <v>1</v>
      </c>
      <c r="D337" s="76" t="s">
        <v>368</v>
      </c>
      <c r="E337" s="76">
        <v>113279618.09029999</v>
      </c>
      <c r="F337" s="76"/>
      <c r="G337" s="76">
        <v>0</v>
      </c>
      <c r="H337" s="76">
        <v>4815611.0333000002</v>
      </c>
      <c r="I337" s="76">
        <v>2308964.4210999999</v>
      </c>
      <c r="J337" s="76">
        <v>25460511.696400002</v>
      </c>
      <c r="K337" s="125">
        <f t="shared" si="37"/>
        <v>145864705.24110001</v>
      </c>
      <c r="L337" s="73"/>
      <c r="M337" s="145"/>
      <c r="N337" s="148"/>
      <c r="O337" s="78">
        <v>6</v>
      </c>
      <c r="P337" s="76" t="s">
        <v>720</v>
      </c>
      <c r="Q337" s="76">
        <v>134606051.072</v>
      </c>
      <c r="R337" s="76">
        <v>-1564740.79</v>
      </c>
      <c r="S337" s="76">
        <v>5722215.4842999997</v>
      </c>
      <c r="T337" s="76">
        <v>2743658.4624000001</v>
      </c>
      <c r="U337" s="76">
        <v>22851905.915800001</v>
      </c>
      <c r="V337" s="77">
        <f t="shared" si="38"/>
        <v>164359090.14449999</v>
      </c>
    </row>
    <row r="338" spans="1:22" ht="24.9" customHeight="1" x14ac:dyDescent="0.3">
      <c r="A338" s="153"/>
      <c r="B338" s="148"/>
      <c r="C338" s="75">
        <v>2</v>
      </c>
      <c r="D338" s="76" t="s">
        <v>369</v>
      </c>
      <c r="E338" s="76">
        <v>133977076.89380001</v>
      </c>
      <c r="F338" s="76"/>
      <c r="G338" s="76">
        <v>0</v>
      </c>
      <c r="H338" s="76">
        <v>5695477.2675000001</v>
      </c>
      <c r="I338" s="76">
        <v>2730838.1597000002</v>
      </c>
      <c r="J338" s="76">
        <v>29834112.715999998</v>
      </c>
      <c r="K338" s="125">
        <f t="shared" si="37"/>
        <v>172237505.037</v>
      </c>
      <c r="L338" s="73"/>
      <c r="M338" s="145"/>
      <c r="N338" s="148"/>
      <c r="O338" s="78">
        <v>7</v>
      </c>
      <c r="P338" s="76" t="s">
        <v>721</v>
      </c>
      <c r="Q338" s="76">
        <v>153739317.72080001</v>
      </c>
      <c r="R338" s="76">
        <v>-1564740.79</v>
      </c>
      <c r="S338" s="76">
        <v>6535586.6054999996</v>
      </c>
      <c r="T338" s="76">
        <v>3133649.4660999998</v>
      </c>
      <c r="U338" s="76">
        <v>30657375.677700002</v>
      </c>
      <c r="V338" s="77">
        <f t="shared" si="38"/>
        <v>192501188.68010005</v>
      </c>
    </row>
    <row r="339" spans="1:22" ht="24.9" customHeight="1" x14ac:dyDescent="0.3">
      <c r="A339" s="153"/>
      <c r="B339" s="148"/>
      <c r="C339" s="75">
        <v>3</v>
      </c>
      <c r="D339" s="76" t="s">
        <v>370</v>
      </c>
      <c r="E339" s="76">
        <v>166269206.2568</v>
      </c>
      <c r="F339" s="76"/>
      <c r="G339" s="76">
        <v>0</v>
      </c>
      <c r="H339" s="76">
        <v>7068242.6163999997</v>
      </c>
      <c r="I339" s="76">
        <v>3389044.6318000001</v>
      </c>
      <c r="J339" s="76">
        <v>35884279.950400002</v>
      </c>
      <c r="K339" s="125">
        <f t="shared" si="37"/>
        <v>212610773.45539999</v>
      </c>
      <c r="L339" s="73"/>
      <c r="M339" s="145"/>
      <c r="N339" s="148"/>
      <c r="O339" s="78">
        <v>8</v>
      </c>
      <c r="P339" s="76" t="s">
        <v>722</v>
      </c>
      <c r="Q339" s="76">
        <v>131187408.0924</v>
      </c>
      <c r="R339" s="76">
        <v>-1564740.79</v>
      </c>
      <c r="S339" s="76">
        <v>5576886.1202999996</v>
      </c>
      <c r="T339" s="76">
        <v>2673976.6861</v>
      </c>
      <c r="U339" s="76">
        <v>26009691.829399999</v>
      </c>
      <c r="V339" s="77">
        <f t="shared" si="38"/>
        <v>163883221.9382</v>
      </c>
    </row>
    <row r="340" spans="1:22" ht="24.9" customHeight="1" x14ac:dyDescent="0.3">
      <c r="A340" s="153"/>
      <c r="B340" s="148"/>
      <c r="C340" s="75">
        <v>4</v>
      </c>
      <c r="D340" s="76" t="s">
        <v>371</v>
      </c>
      <c r="E340" s="76">
        <v>125763217.94069999</v>
      </c>
      <c r="F340" s="76"/>
      <c r="G340" s="76">
        <v>0</v>
      </c>
      <c r="H340" s="76">
        <v>5346299.2735000001</v>
      </c>
      <c r="I340" s="76">
        <v>2563416.0902999998</v>
      </c>
      <c r="J340" s="76">
        <v>26054080.045000002</v>
      </c>
      <c r="K340" s="125">
        <f t="shared" si="37"/>
        <v>159727013.3495</v>
      </c>
      <c r="L340" s="73"/>
      <c r="M340" s="145"/>
      <c r="N340" s="148"/>
      <c r="O340" s="78">
        <v>9</v>
      </c>
      <c r="P340" s="76" t="s">
        <v>723</v>
      </c>
      <c r="Q340" s="76">
        <v>148494374.44369999</v>
      </c>
      <c r="R340" s="76">
        <v>-1564740.79</v>
      </c>
      <c r="S340" s="76">
        <v>6312619.6929000001</v>
      </c>
      <c r="T340" s="76">
        <v>3026742.4371000002</v>
      </c>
      <c r="U340" s="76">
        <v>25757620.685199998</v>
      </c>
      <c r="V340" s="77">
        <f t="shared" si="38"/>
        <v>182026616.4689</v>
      </c>
    </row>
    <row r="341" spans="1:22" ht="24.9" customHeight="1" x14ac:dyDescent="0.3">
      <c r="A341" s="153"/>
      <c r="B341" s="148"/>
      <c r="C341" s="75">
        <v>5</v>
      </c>
      <c r="D341" s="76" t="s">
        <v>372</v>
      </c>
      <c r="E341" s="76">
        <v>107915811.78200001</v>
      </c>
      <c r="F341" s="76"/>
      <c r="G341" s="76">
        <v>0</v>
      </c>
      <c r="H341" s="76">
        <v>4587591.1540999999</v>
      </c>
      <c r="I341" s="76">
        <v>2199634.6217</v>
      </c>
      <c r="J341" s="76">
        <v>22494566.521400001</v>
      </c>
      <c r="K341" s="125">
        <f t="shared" si="37"/>
        <v>137197604.0792</v>
      </c>
      <c r="L341" s="73"/>
      <c r="M341" s="145"/>
      <c r="N341" s="148"/>
      <c r="O341" s="78">
        <v>10</v>
      </c>
      <c r="P341" s="76" t="s">
        <v>724</v>
      </c>
      <c r="Q341" s="76">
        <v>134069746.5485</v>
      </c>
      <c r="R341" s="76">
        <v>-1564740.79</v>
      </c>
      <c r="S341" s="76">
        <v>5699416.7318000002</v>
      </c>
      <c r="T341" s="76">
        <v>2732727.0337999999</v>
      </c>
      <c r="U341" s="76">
        <v>24525138.768399999</v>
      </c>
      <c r="V341" s="77">
        <f t="shared" si="38"/>
        <v>165462288.29250002</v>
      </c>
    </row>
    <row r="342" spans="1:22" ht="24.9" customHeight="1" x14ac:dyDescent="0.3">
      <c r="A342" s="153"/>
      <c r="B342" s="148"/>
      <c r="C342" s="75">
        <v>6</v>
      </c>
      <c r="D342" s="76" t="s">
        <v>373</v>
      </c>
      <c r="E342" s="76">
        <v>105862545.5861</v>
      </c>
      <c r="F342" s="76"/>
      <c r="G342" s="76">
        <v>0</v>
      </c>
      <c r="H342" s="76">
        <v>4500305.0958000002</v>
      </c>
      <c r="I342" s="76">
        <v>2157783.1512000002</v>
      </c>
      <c r="J342" s="76">
        <v>23470264.609499998</v>
      </c>
      <c r="K342" s="125">
        <f t="shared" si="37"/>
        <v>135990898.44259998</v>
      </c>
      <c r="L342" s="73"/>
      <c r="M342" s="145"/>
      <c r="N342" s="148"/>
      <c r="O342" s="78">
        <v>11</v>
      </c>
      <c r="P342" s="76" t="s">
        <v>725</v>
      </c>
      <c r="Q342" s="76">
        <v>124323830.2746</v>
      </c>
      <c r="R342" s="76">
        <v>-1564740.79</v>
      </c>
      <c r="S342" s="76">
        <v>5285109.7034999998</v>
      </c>
      <c r="T342" s="76">
        <v>2534077.2297999999</v>
      </c>
      <c r="U342" s="76">
        <v>25056235.3127</v>
      </c>
      <c r="V342" s="77">
        <f t="shared" si="38"/>
        <v>155634511.7306</v>
      </c>
    </row>
    <row r="343" spans="1:22" ht="24.9" customHeight="1" x14ac:dyDescent="0.3">
      <c r="A343" s="153"/>
      <c r="B343" s="148"/>
      <c r="C343" s="75">
        <v>7</v>
      </c>
      <c r="D343" s="76" t="s">
        <v>374</v>
      </c>
      <c r="E343" s="76">
        <v>148601950.7281</v>
      </c>
      <c r="F343" s="76"/>
      <c r="G343" s="76">
        <v>0</v>
      </c>
      <c r="H343" s="76">
        <v>6317192.8503999999</v>
      </c>
      <c r="I343" s="76">
        <v>3028935.1510999999</v>
      </c>
      <c r="J343" s="76">
        <v>32020453.451699998</v>
      </c>
      <c r="K343" s="125">
        <f t="shared" si="37"/>
        <v>189968532.18130001</v>
      </c>
      <c r="L343" s="73"/>
      <c r="M343" s="145"/>
      <c r="N343" s="148"/>
      <c r="O343" s="78">
        <v>12</v>
      </c>
      <c r="P343" s="76" t="s">
        <v>726</v>
      </c>
      <c r="Q343" s="76">
        <v>148022646.32730001</v>
      </c>
      <c r="R343" s="76">
        <v>-1564740.79</v>
      </c>
      <c r="S343" s="76">
        <v>6292566.1371999998</v>
      </c>
      <c r="T343" s="76">
        <v>3017127.2612999999</v>
      </c>
      <c r="U343" s="76">
        <v>25933599.217700001</v>
      </c>
      <c r="V343" s="77">
        <f t="shared" si="38"/>
        <v>181701198.15350002</v>
      </c>
    </row>
    <row r="344" spans="1:22" ht="24.9" customHeight="1" x14ac:dyDescent="0.3">
      <c r="A344" s="153"/>
      <c r="B344" s="148"/>
      <c r="C344" s="75">
        <v>8</v>
      </c>
      <c r="D344" s="76" t="s">
        <v>375</v>
      </c>
      <c r="E344" s="76">
        <v>124717011.1187</v>
      </c>
      <c r="F344" s="76"/>
      <c r="G344" s="76">
        <v>0</v>
      </c>
      <c r="H344" s="76">
        <v>5301824.1490000002</v>
      </c>
      <c r="I344" s="76">
        <v>2542091.3862000001</v>
      </c>
      <c r="J344" s="76">
        <v>26623280.366900001</v>
      </c>
      <c r="K344" s="125">
        <f t="shared" si="37"/>
        <v>159184207.02079999</v>
      </c>
      <c r="L344" s="73"/>
      <c r="M344" s="145"/>
      <c r="N344" s="148"/>
      <c r="O344" s="78">
        <v>13</v>
      </c>
      <c r="P344" s="76" t="s">
        <v>727</v>
      </c>
      <c r="Q344" s="76">
        <v>155305626.01109999</v>
      </c>
      <c r="R344" s="76">
        <v>-1564740.79</v>
      </c>
      <c r="S344" s="76">
        <v>6602171.6771999998</v>
      </c>
      <c r="T344" s="76">
        <v>3165575.3339</v>
      </c>
      <c r="U344" s="76">
        <v>29291904.105700001</v>
      </c>
      <c r="V344" s="77">
        <f t="shared" si="38"/>
        <v>192800536.33789998</v>
      </c>
    </row>
    <row r="345" spans="1:22" ht="24.9" customHeight="1" x14ac:dyDescent="0.3">
      <c r="A345" s="153"/>
      <c r="B345" s="148"/>
      <c r="C345" s="75">
        <v>9</v>
      </c>
      <c r="D345" s="76" t="s">
        <v>376</v>
      </c>
      <c r="E345" s="76">
        <v>109243824.9728</v>
      </c>
      <c r="F345" s="76"/>
      <c r="G345" s="76">
        <v>0</v>
      </c>
      <c r="H345" s="76">
        <v>4644046.1023000004</v>
      </c>
      <c r="I345" s="76">
        <v>2226703.35</v>
      </c>
      <c r="J345" s="76">
        <v>24032913.150699999</v>
      </c>
      <c r="K345" s="125">
        <f t="shared" si="37"/>
        <v>140147487.5758</v>
      </c>
      <c r="L345" s="73"/>
      <c r="M345" s="145"/>
      <c r="N345" s="148"/>
      <c r="O345" s="78">
        <v>14</v>
      </c>
      <c r="P345" s="76" t="s">
        <v>728</v>
      </c>
      <c r="Q345" s="76">
        <v>139938596.60890001</v>
      </c>
      <c r="R345" s="76">
        <v>-1564740.79</v>
      </c>
      <c r="S345" s="76">
        <v>5948906.4420999996</v>
      </c>
      <c r="T345" s="76">
        <v>2852351.0773999998</v>
      </c>
      <c r="U345" s="76">
        <v>26350154.542100001</v>
      </c>
      <c r="V345" s="77">
        <f t="shared" si="38"/>
        <v>173525267.88050002</v>
      </c>
    </row>
    <row r="346" spans="1:22" ht="24.9" customHeight="1" x14ac:dyDescent="0.3">
      <c r="A346" s="153"/>
      <c r="B346" s="148"/>
      <c r="C346" s="75">
        <v>10</v>
      </c>
      <c r="D346" s="76" t="s">
        <v>377</v>
      </c>
      <c r="E346" s="76">
        <v>115410154.71349999</v>
      </c>
      <c r="F346" s="76"/>
      <c r="G346" s="76">
        <v>0</v>
      </c>
      <c r="H346" s="76">
        <v>4906181.9219000004</v>
      </c>
      <c r="I346" s="76">
        <v>2352390.8851999999</v>
      </c>
      <c r="J346" s="76">
        <v>24484468.7777</v>
      </c>
      <c r="K346" s="125">
        <f t="shared" si="37"/>
        <v>147153196.2983</v>
      </c>
      <c r="L346" s="73"/>
      <c r="M346" s="145"/>
      <c r="N346" s="148"/>
      <c r="O346" s="78">
        <v>15</v>
      </c>
      <c r="P346" s="76" t="s">
        <v>729</v>
      </c>
      <c r="Q346" s="76">
        <v>125306440.7085</v>
      </c>
      <c r="R346" s="76">
        <v>-1564740.79</v>
      </c>
      <c r="S346" s="76">
        <v>5326881.2925000004</v>
      </c>
      <c r="T346" s="76">
        <v>2554105.6565</v>
      </c>
      <c r="U346" s="76">
        <v>23359611.453299999</v>
      </c>
      <c r="V346" s="77">
        <f t="shared" si="38"/>
        <v>154982298.32080001</v>
      </c>
    </row>
    <row r="347" spans="1:22" ht="24.9" customHeight="1" x14ac:dyDescent="0.3">
      <c r="A347" s="153"/>
      <c r="B347" s="148"/>
      <c r="C347" s="75">
        <v>11</v>
      </c>
      <c r="D347" s="76" t="s">
        <v>378</v>
      </c>
      <c r="E347" s="76">
        <v>160542221.57870001</v>
      </c>
      <c r="F347" s="76"/>
      <c r="G347" s="76">
        <v>0</v>
      </c>
      <c r="H347" s="76">
        <v>6824783.7216999996</v>
      </c>
      <c r="I347" s="76">
        <v>3272312.2126000002</v>
      </c>
      <c r="J347" s="76">
        <v>33539949.343400002</v>
      </c>
      <c r="K347" s="125">
        <f t="shared" si="37"/>
        <v>204179266.85640001</v>
      </c>
      <c r="L347" s="73"/>
      <c r="M347" s="145"/>
      <c r="N347" s="148"/>
      <c r="O347" s="78">
        <v>16</v>
      </c>
      <c r="P347" s="76" t="s">
        <v>730</v>
      </c>
      <c r="Q347" s="76">
        <v>139245265.16639999</v>
      </c>
      <c r="R347" s="76">
        <v>-1564740.79</v>
      </c>
      <c r="S347" s="76">
        <v>5919432.3443</v>
      </c>
      <c r="T347" s="76">
        <v>2838218.9885999998</v>
      </c>
      <c r="U347" s="76">
        <v>30742893.658199999</v>
      </c>
      <c r="V347" s="77">
        <f t="shared" si="38"/>
        <v>177181069.36749998</v>
      </c>
    </row>
    <row r="348" spans="1:22" ht="24.9" customHeight="1" x14ac:dyDescent="0.3">
      <c r="A348" s="153"/>
      <c r="B348" s="148"/>
      <c r="C348" s="75">
        <v>12</v>
      </c>
      <c r="D348" s="76" t="s">
        <v>379</v>
      </c>
      <c r="E348" s="76">
        <v>118699066.27159999</v>
      </c>
      <c r="F348" s="76"/>
      <c r="G348" s="76">
        <v>0</v>
      </c>
      <c r="H348" s="76">
        <v>5045996.2949999999</v>
      </c>
      <c r="I348" s="76">
        <v>2419428.3620000002</v>
      </c>
      <c r="J348" s="76">
        <v>25030393.0363</v>
      </c>
      <c r="K348" s="125">
        <f t="shared" si="37"/>
        <v>151194883.96489999</v>
      </c>
      <c r="L348" s="73"/>
      <c r="M348" s="145"/>
      <c r="N348" s="148"/>
      <c r="O348" s="78">
        <v>17</v>
      </c>
      <c r="P348" s="76" t="s">
        <v>731</v>
      </c>
      <c r="Q348" s="76">
        <v>138120372.50549999</v>
      </c>
      <c r="R348" s="76">
        <v>-1564740.79</v>
      </c>
      <c r="S348" s="76">
        <v>5871612.2192000002</v>
      </c>
      <c r="T348" s="76">
        <v>2815290.4408</v>
      </c>
      <c r="U348" s="76">
        <v>28562874.816199999</v>
      </c>
      <c r="V348" s="77">
        <f t="shared" si="38"/>
        <v>173805409.19170001</v>
      </c>
    </row>
    <row r="349" spans="1:22" ht="24.9" customHeight="1" x14ac:dyDescent="0.3">
      <c r="A349" s="153"/>
      <c r="B349" s="148"/>
      <c r="C349" s="75">
        <v>13</v>
      </c>
      <c r="D349" s="76" t="s">
        <v>380</v>
      </c>
      <c r="E349" s="76">
        <v>100201360.18619999</v>
      </c>
      <c r="F349" s="76"/>
      <c r="G349" s="76">
        <v>0</v>
      </c>
      <c r="H349" s="76">
        <v>4259643.3832999999</v>
      </c>
      <c r="I349" s="76">
        <v>2042391.9106000001</v>
      </c>
      <c r="J349" s="76">
        <v>23944808.940900002</v>
      </c>
      <c r="K349" s="125">
        <f t="shared" si="37"/>
        <v>130448204.421</v>
      </c>
      <c r="L349" s="73"/>
      <c r="M349" s="145"/>
      <c r="N349" s="148"/>
      <c r="O349" s="78">
        <v>18</v>
      </c>
      <c r="P349" s="76" t="s">
        <v>732</v>
      </c>
      <c r="Q349" s="76">
        <v>154655661.69659999</v>
      </c>
      <c r="R349" s="76">
        <v>-1564740.79</v>
      </c>
      <c r="S349" s="76">
        <v>6574541.1520999996</v>
      </c>
      <c r="T349" s="76">
        <v>3152327.1918000001</v>
      </c>
      <c r="U349" s="76">
        <v>30288004.669100001</v>
      </c>
      <c r="V349" s="77">
        <f t="shared" si="38"/>
        <v>193105793.91960001</v>
      </c>
    </row>
    <row r="350" spans="1:22" ht="24.9" customHeight="1" x14ac:dyDescent="0.3">
      <c r="A350" s="153"/>
      <c r="B350" s="148"/>
      <c r="C350" s="75">
        <v>14</v>
      </c>
      <c r="D350" s="76" t="s">
        <v>381</v>
      </c>
      <c r="E350" s="76">
        <v>137723572.10519999</v>
      </c>
      <c r="F350" s="76"/>
      <c r="G350" s="76">
        <v>0</v>
      </c>
      <c r="H350" s="76">
        <v>5854743.9033000004</v>
      </c>
      <c r="I350" s="76">
        <v>2807202.5074</v>
      </c>
      <c r="J350" s="76">
        <v>31040617.3968</v>
      </c>
      <c r="K350" s="125">
        <f t="shared" si="37"/>
        <v>177426135.9127</v>
      </c>
      <c r="L350" s="73"/>
      <c r="M350" s="145"/>
      <c r="N350" s="148"/>
      <c r="O350" s="78">
        <v>19</v>
      </c>
      <c r="P350" s="76" t="s">
        <v>733</v>
      </c>
      <c r="Q350" s="76">
        <v>142586287.44499999</v>
      </c>
      <c r="R350" s="76">
        <v>-1564740.79</v>
      </c>
      <c r="S350" s="76">
        <v>6061461.9875999996</v>
      </c>
      <c r="T350" s="76">
        <v>2906318.6316999998</v>
      </c>
      <c r="U350" s="76">
        <v>23904156.389699999</v>
      </c>
      <c r="V350" s="77">
        <f t="shared" si="38"/>
        <v>173893483.664</v>
      </c>
    </row>
    <row r="351" spans="1:22" ht="24.9" customHeight="1" x14ac:dyDescent="0.3">
      <c r="A351" s="153"/>
      <c r="B351" s="148"/>
      <c r="C351" s="75">
        <v>15</v>
      </c>
      <c r="D351" s="76" t="s">
        <v>382</v>
      </c>
      <c r="E351" s="76">
        <v>154903760.92910001</v>
      </c>
      <c r="F351" s="76"/>
      <c r="G351" s="76">
        <v>0</v>
      </c>
      <c r="H351" s="76">
        <v>6585088.0574000003</v>
      </c>
      <c r="I351" s="76">
        <v>3157384.1677000001</v>
      </c>
      <c r="J351" s="76">
        <v>33452362.379500002</v>
      </c>
      <c r="K351" s="125">
        <f t="shared" si="37"/>
        <v>198098595.53369999</v>
      </c>
      <c r="L351" s="73"/>
      <c r="M351" s="145"/>
      <c r="N351" s="148"/>
      <c r="O351" s="78">
        <v>20</v>
      </c>
      <c r="P351" s="76" t="s">
        <v>734</v>
      </c>
      <c r="Q351" s="76">
        <v>129755602.0355</v>
      </c>
      <c r="R351" s="76">
        <v>-1564740.79</v>
      </c>
      <c r="S351" s="76">
        <v>5516018.8508000001</v>
      </c>
      <c r="T351" s="76">
        <v>2644792.3605999998</v>
      </c>
      <c r="U351" s="76">
        <v>21290168.2797</v>
      </c>
      <c r="V351" s="77">
        <f t="shared" si="38"/>
        <v>157641840.73660001</v>
      </c>
    </row>
    <row r="352" spans="1:22" ht="24.9" customHeight="1" x14ac:dyDescent="0.3">
      <c r="A352" s="153"/>
      <c r="B352" s="148"/>
      <c r="C352" s="75">
        <v>16</v>
      </c>
      <c r="D352" s="76" t="s">
        <v>383</v>
      </c>
      <c r="E352" s="76">
        <v>113529540.4928</v>
      </c>
      <c r="F352" s="76"/>
      <c r="G352" s="76">
        <v>0</v>
      </c>
      <c r="H352" s="76">
        <v>4826235.4430999998</v>
      </c>
      <c r="I352" s="76">
        <v>2314058.5584999998</v>
      </c>
      <c r="J352" s="76">
        <v>25228038.422800001</v>
      </c>
      <c r="K352" s="125">
        <f t="shared" si="37"/>
        <v>145897872.9172</v>
      </c>
      <c r="L352" s="73"/>
      <c r="M352" s="145"/>
      <c r="N352" s="148"/>
      <c r="O352" s="78">
        <v>21</v>
      </c>
      <c r="P352" s="76" t="s">
        <v>735</v>
      </c>
      <c r="Q352" s="76">
        <v>133758061.5861</v>
      </c>
      <c r="R352" s="76">
        <v>-1564740.79</v>
      </c>
      <c r="S352" s="76">
        <v>5686166.7440999998</v>
      </c>
      <c r="T352" s="76">
        <v>2726373.9978</v>
      </c>
      <c r="U352" s="76">
        <v>27683844.2302</v>
      </c>
      <c r="V352" s="77">
        <f t="shared" si="38"/>
        <v>168289705.76819998</v>
      </c>
    </row>
    <row r="353" spans="1:22" ht="24.9" customHeight="1" x14ac:dyDescent="0.3">
      <c r="A353" s="153"/>
      <c r="B353" s="148"/>
      <c r="C353" s="75">
        <v>17</v>
      </c>
      <c r="D353" s="76" t="s">
        <v>384</v>
      </c>
      <c r="E353" s="76">
        <v>120135774.6411</v>
      </c>
      <c r="F353" s="76"/>
      <c r="G353" s="76">
        <v>0</v>
      </c>
      <c r="H353" s="76">
        <v>5107071.9659000002</v>
      </c>
      <c r="I353" s="76">
        <v>2448712.6107000001</v>
      </c>
      <c r="J353" s="76">
        <v>27155526.346500002</v>
      </c>
      <c r="K353" s="125">
        <f t="shared" si="37"/>
        <v>154847085.56420001</v>
      </c>
      <c r="L353" s="73"/>
      <c r="M353" s="145"/>
      <c r="N353" s="148"/>
      <c r="O353" s="78">
        <v>22</v>
      </c>
      <c r="P353" s="76" t="s">
        <v>736</v>
      </c>
      <c r="Q353" s="76">
        <v>128696039.23710001</v>
      </c>
      <c r="R353" s="76">
        <v>-1564740.79</v>
      </c>
      <c r="S353" s="76">
        <v>5470975.9526000004</v>
      </c>
      <c r="T353" s="76">
        <v>2623195.4234000002</v>
      </c>
      <c r="U353" s="76">
        <v>26688893.102000002</v>
      </c>
      <c r="V353" s="77">
        <f t="shared" si="38"/>
        <v>161914362.9251</v>
      </c>
    </row>
    <row r="354" spans="1:22" ht="24.9" customHeight="1" x14ac:dyDescent="0.3">
      <c r="A354" s="153"/>
      <c r="B354" s="148"/>
      <c r="C354" s="75">
        <v>18</v>
      </c>
      <c r="D354" s="76" t="s">
        <v>385</v>
      </c>
      <c r="E354" s="76">
        <v>125299512.77150001</v>
      </c>
      <c r="F354" s="76"/>
      <c r="G354" s="76">
        <v>0</v>
      </c>
      <c r="H354" s="76">
        <v>5326586.7801000001</v>
      </c>
      <c r="I354" s="76">
        <v>2553964.4452999998</v>
      </c>
      <c r="J354" s="76">
        <v>28881345.8605</v>
      </c>
      <c r="K354" s="125">
        <f t="shared" si="37"/>
        <v>162061409.8574</v>
      </c>
      <c r="L354" s="73"/>
      <c r="M354" s="146"/>
      <c r="N354" s="149"/>
      <c r="O354" s="78">
        <v>23</v>
      </c>
      <c r="P354" s="76" t="s">
        <v>737</v>
      </c>
      <c r="Q354" s="76">
        <v>120652508.4577</v>
      </c>
      <c r="R354" s="76">
        <v>-1564740.79</v>
      </c>
      <c r="S354" s="76">
        <v>5129038.7514000004</v>
      </c>
      <c r="T354" s="76">
        <v>2459245.1320000002</v>
      </c>
      <c r="U354" s="76">
        <v>23970708.689100001</v>
      </c>
      <c r="V354" s="77">
        <f t="shared" si="38"/>
        <v>150646760.24019998</v>
      </c>
    </row>
    <row r="355" spans="1:22" ht="24.9" customHeight="1" x14ac:dyDescent="0.3">
      <c r="A355" s="153"/>
      <c r="B355" s="148"/>
      <c r="C355" s="75">
        <v>19</v>
      </c>
      <c r="D355" s="76" t="s">
        <v>386</v>
      </c>
      <c r="E355" s="76">
        <v>129452764.5194</v>
      </c>
      <c r="F355" s="76"/>
      <c r="G355" s="76">
        <v>0</v>
      </c>
      <c r="H355" s="76">
        <v>5503144.9753999999</v>
      </c>
      <c r="I355" s="76">
        <v>2638619.6611000001</v>
      </c>
      <c r="J355" s="76">
        <v>27811796.386500001</v>
      </c>
      <c r="K355" s="125">
        <f t="shared" si="37"/>
        <v>165406325.5424</v>
      </c>
      <c r="L355" s="73"/>
      <c r="M355" s="74"/>
      <c r="N355" s="150" t="s">
        <v>843</v>
      </c>
      <c r="O355" s="151"/>
      <c r="P355" s="152"/>
      <c r="Q355" s="79">
        <f>SUM(Q332:Q354)</f>
        <v>3187899201.2918005</v>
      </c>
      <c r="R355" s="79">
        <f t="shared" ref="R355:U355" si="41">SUM(R332:R354)</f>
        <v>-35989038.169999987</v>
      </c>
      <c r="S355" s="79">
        <f t="shared" si="41"/>
        <v>135520253.56060001</v>
      </c>
      <c r="T355" s="79">
        <f t="shared" si="41"/>
        <v>64978554.46549999</v>
      </c>
      <c r="U355" s="79">
        <f t="shared" si="41"/>
        <v>611771994.69800007</v>
      </c>
      <c r="V355" s="79">
        <f>Q355+R355+S355+T355+U355</f>
        <v>3964180965.8459001</v>
      </c>
    </row>
    <row r="356" spans="1:22" ht="24.9" customHeight="1" x14ac:dyDescent="0.3">
      <c r="A356" s="153"/>
      <c r="B356" s="148"/>
      <c r="C356" s="75">
        <v>20</v>
      </c>
      <c r="D356" s="76" t="s">
        <v>387</v>
      </c>
      <c r="E356" s="76">
        <v>130572101.839</v>
      </c>
      <c r="F356" s="76"/>
      <c r="G356" s="76">
        <v>0</v>
      </c>
      <c r="H356" s="76">
        <v>5550728.9382999996</v>
      </c>
      <c r="I356" s="76">
        <v>2661434.9750000001</v>
      </c>
      <c r="J356" s="76">
        <v>28202719.305500001</v>
      </c>
      <c r="K356" s="125">
        <f t="shared" si="37"/>
        <v>166986985.05779999</v>
      </c>
      <c r="L356" s="73"/>
      <c r="M356" s="144">
        <v>34</v>
      </c>
      <c r="N356" s="147" t="s">
        <v>56</v>
      </c>
      <c r="O356" s="78">
        <v>1</v>
      </c>
      <c r="P356" s="76" t="s">
        <v>738</v>
      </c>
      <c r="Q356" s="76">
        <v>119756359.91509999</v>
      </c>
      <c r="R356" s="76">
        <v>0</v>
      </c>
      <c r="S356" s="76">
        <v>5090942.7295000004</v>
      </c>
      <c r="T356" s="76">
        <v>2440979.0473000002</v>
      </c>
      <c r="U356" s="76">
        <v>22890894.148600001</v>
      </c>
      <c r="V356" s="77">
        <f t="shared" si="38"/>
        <v>150179175.8405</v>
      </c>
    </row>
    <row r="357" spans="1:22" ht="24.9" customHeight="1" x14ac:dyDescent="0.3">
      <c r="A357" s="153"/>
      <c r="B357" s="148"/>
      <c r="C357" s="75">
        <v>21</v>
      </c>
      <c r="D357" s="76" t="s">
        <v>388</v>
      </c>
      <c r="E357" s="76">
        <v>122319878.2832</v>
      </c>
      <c r="F357" s="76"/>
      <c r="G357" s="76">
        <v>0</v>
      </c>
      <c r="H357" s="76">
        <v>5199920.0330999997</v>
      </c>
      <c r="I357" s="76">
        <v>2493230.9246</v>
      </c>
      <c r="J357" s="76">
        <v>27150871.1338</v>
      </c>
      <c r="K357" s="125">
        <f t="shared" si="37"/>
        <v>157163900.37470001</v>
      </c>
      <c r="L357" s="73"/>
      <c r="M357" s="145"/>
      <c r="N357" s="148"/>
      <c r="O357" s="78">
        <v>2</v>
      </c>
      <c r="P357" s="76" t="s">
        <v>739</v>
      </c>
      <c r="Q357" s="76">
        <v>204930710.33570001</v>
      </c>
      <c r="R357" s="76">
        <v>0</v>
      </c>
      <c r="S357" s="76">
        <v>8711775.3960999995</v>
      </c>
      <c r="T357" s="76">
        <v>4177077.2796</v>
      </c>
      <c r="U357" s="76">
        <v>29903253.607299998</v>
      </c>
      <c r="V357" s="77">
        <f t="shared" si="38"/>
        <v>247722816.61870003</v>
      </c>
    </row>
    <row r="358" spans="1:22" ht="24.9" customHeight="1" x14ac:dyDescent="0.3">
      <c r="A358" s="153"/>
      <c r="B358" s="148"/>
      <c r="C358" s="75">
        <v>22</v>
      </c>
      <c r="D358" s="76" t="s">
        <v>389</v>
      </c>
      <c r="E358" s="76">
        <v>112199023.76890001</v>
      </c>
      <c r="F358" s="76"/>
      <c r="G358" s="76">
        <v>0</v>
      </c>
      <c r="H358" s="76">
        <v>4769674.0675999997</v>
      </c>
      <c r="I358" s="76">
        <v>2286938.801</v>
      </c>
      <c r="J358" s="76">
        <v>25254935.206900001</v>
      </c>
      <c r="K358" s="125">
        <f t="shared" si="37"/>
        <v>144510571.84439999</v>
      </c>
      <c r="L358" s="73"/>
      <c r="M358" s="145"/>
      <c r="N358" s="148"/>
      <c r="O358" s="78">
        <v>3</v>
      </c>
      <c r="P358" s="76" t="s">
        <v>740</v>
      </c>
      <c r="Q358" s="76">
        <v>140749701.73989999</v>
      </c>
      <c r="R358" s="76">
        <v>0</v>
      </c>
      <c r="S358" s="76">
        <v>5983387.1975999996</v>
      </c>
      <c r="T358" s="76">
        <v>2868883.7327999999</v>
      </c>
      <c r="U358" s="76">
        <v>25602986.554900002</v>
      </c>
      <c r="V358" s="77">
        <f t="shared" si="38"/>
        <v>175204959.2252</v>
      </c>
    </row>
    <row r="359" spans="1:22" ht="24.9" customHeight="1" x14ac:dyDescent="0.3">
      <c r="A359" s="153"/>
      <c r="B359" s="148"/>
      <c r="C359" s="75">
        <v>23</v>
      </c>
      <c r="D359" s="76" t="s">
        <v>390</v>
      </c>
      <c r="E359" s="76">
        <v>137692717.45950001</v>
      </c>
      <c r="F359" s="76"/>
      <c r="G359" s="76">
        <v>0</v>
      </c>
      <c r="H359" s="76">
        <v>5853432.2465000004</v>
      </c>
      <c r="I359" s="76">
        <v>2806573.6009999998</v>
      </c>
      <c r="J359" s="76">
        <v>28910139.2128</v>
      </c>
      <c r="K359" s="125">
        <f t="shared" si="37"/>
        <v>175262862.51980004</v>
      </c>
      <c r="L359" s="73"/>
      <c r="M359" s="145"/>
      <c r="N359" s="148"/>
      <c r="O359" s="78">
        <v>4</v>
      </c>
      <c r="P359" s="76" t="s">
        <v>741</v>
      </c>
      <c r="Q359" s="76">
        <v>168055985.60569999</v>
      </c>
      <c r="R359" s="76">
        <v>0</v>
      </c>
      <c r="S359" s="76">
        <v>7144200.0965</v>
      </c>
      <c r="T359" s="76">
        <v>3425464.3339</v>
      </c>
      <c r="U359" s="76">
        <v>22940319.863200001</v>
      </c>
      <c r="V359" s="77">
        <f t="shared" si="38"/>
        <v>201565969.89930001</v>
      </c>
    </row>
    <row r="360" spans="1:22" ht="24.9" customHeight="1" x14ac:dyDescent="0.3">
      <c r="A360" s="153"/>
      <c r="B360" s="148"/>
      <c r="C360" s="75">
        <v>24</v>
      </c>
      <c r="D360" s="76" t="s">
        <v>391</v>
      </c>
      <c r="E360" s="76">
        <v>101824928.9628</v>
      </c>
      <c r="F360" s="76"/>
      <c r="G360" s="76">
        <v>0</v>
      </c>
      <c r="H360" s="76">
        <v>4328662.6459999997</v>
      </c>
      <c r="I360" s="76">
        <v>2075484.9117999999</v>
      </c>
      <c r="J360" s="76">
        <v>22346576.736499999</v>
      </c>
      <c r="K360" s="125">
        <f t="shared" si="37"/>
        <v>130575653.25709999</v>
      </c>
      <c r="L360" s="73"/>
      <c r="M360" s="145"/>
      <c r="N360" s="148"/>
      <c r="O360" s="78">
        <v>5</v>
      </c>
      <c r="P360" s="76" t="s">
        <v>742</v>
      </c>
      <c r="Q360" s="76">
        <v>181558522.23190001</v>
      </c>
      <c r="R360" s="76">
        <v>0</v>
      </c>
      <c r="S360" s="76">
        <v>7718204.1887999997</v>
      </c>
      <c r="T360" s="76">
        <v>3700684.8651000001</v>
      </c>
      <c r="U360" s="76">
        <v>31961547.259300001</v>
      </c>
      <c r="V360" s="77">
        <f t="shared" si="38"/>
        <v>224938958.5451</v>
      </c>
    </row>
    <row r="361" spans="1:22" ht="24.9" customHeight="1" x14ac:dyDescent="0.3">
      <c r="A361" s="153"/>
      <c r="B361" s="148"/>
      <c r="C361" s="75">
        <v>25</v>
      </c>
      <c r="D361" s="76" t="s">
        <v>392</v>
      </c>
      <c r="E361" s="76">
        <v>127802445.1173</v>
      </c>
      <c r="F361" s="76"/>
      <c r="G361" s="76">
        <v>0</v>
      </c>
      <c r="H361" s="76">
        <v>5432988.5214</v>
      </c>
      <c r="I361" s="76">
        <v>2604981.4051999999</v>
      </c>
      <c r="J361" s="76">
        <v>25394304.227600001</v>
      </c>
      <c r="K361" s="125">
        <f t="shared" si="37"/>
        <v>161234719.27150002</v>
      </c>
      <c r="L361" s="73"/>
      <c r="M361" s="145"/>
      <c r="N361" s="148"/>
      <c r="O361" s="78">
        <v>6</v>
      </c>
      <c r="P361" s="76" t="s">
        <v>743</v>
      </c>
      <c r="Q361" s="76">
        <v>125774751.8109</v>
      </c>
      <c r="R361" s="76">
        <v>0</v>
      </c>
      <c r="S361" s="76">
        <v>5346789.5880000005</v>
      </c>
      <c r="T361" s="76">
        <v>2563651.1836999999</v>
      </c>
      <c r="U361" s="76">
        <v>22726122.6096</v>
      </c>
      <c r="V361" s="77">
        <f t="shared" si="38"/>
        <v>156411315.19220001</v>
      </c>
    </row>
    <row r="362" spans="1:22" ht="24.9" customHeight="1" x14ac:dyDescent="0.3">
      <c r="A362" s="153"/>
      <c r="B362" s="148"/>
      <c r="C362" s="75">
        <v>26</v>
      </c>
      <c r="D362" s="76" t="s">
        <v>393</v>
      </c>
      <c r="E362" s="76">
        <v>116235676.10179999</v>
      </c>
      <c r="F362" s="76"/>
      <c r="G362" s="76">
        <v>0</v>
      </c>
      <c r="H362" s="76">
        <v>4941275.5246000001</v>
      </c>
      <c r="I362" s="76">
        <v>2369217.3853000002</v>
      </c>
      <c r="J362" s="76">
        <v>25446488.5867</v>
      </c>
      <c r="K362" s="125">
        <f t="shared" si="37"/>
        <v>148992657.5984</v>
      </c>
      <c r="L362" s="73"/>
      <c r="M362" s="145"/>
      <c r="N362" s="148"/>
      <c r="O362" s="78">
        <v>7</v>
      </c>
      <c r="P362" s="76" t="s">
        <v>744</v>
      </c>
      <c r="Q362" s="76">
        <v>120973691.191</v>
      </c>
      <c r="R362" s="76">
        <v>0</v>
      </c>
      <c r="S362" s="76">
        <v>5142692.4972000001</v>
      </c>
      <c r="T362" s="76">
        <v>2465791.7598999999</v>
      </c>
      <c r="U362" s="76">
        <v>25932529.633000001</v>
      </c>
      <c r="V362" s="77">
        <f t="shared" si="38"/>
        <v>154514705.08109999</v>
      </c>
    </row>
    <row r="363" spans="1:22" ht="24.9" customHeight="1" x14ac:dyDescent="0.3">
      <c r="A363" s="153"/>
      <c r="B363" s="149"/>
      <c r="C363" s="75">
        <v>27</v>
      </c>
      <c r="D363" s="76" t="s">
        <v>394</v>
      </c>
      <c r="E363" s="76">
        <v>107706842.478</v>
      </c>
      <c r="F363" s="76"/>
      <c r="G363" s="76">
        <v>0</v>
      </c>
      <c r="H363" s="76">
        <v>4578707.6946999999</v>
      </c>
      <c r="I363" s="76">
        <v>2195375.2261999999</v>
      </c>
      <c r="J363" s="76">
        <v>23377620.1307</v>
      </c>
      <c r="K363" s="125">
        <f t="shared" si="37"/>
        <v>137858545.52959999</v>
      </c>
      <c r="L363" s="73"/>
      <c r="M363" s="145"/>
      <c r="N363" s="148"/>
      <c r="O363" s="78">
        <v>8</v>
      </c>
      <c r="P363" s="76" t="s">
        <v>745</v>
      </c>
      <c r="Q363" s="76">
        <v>187767712.9571</v>
      </c>
      <c r="R363" s="76">
        <v>0</v>
      </c>
      <c r="S363" s="76">
        <v>7982162.0646000002</v>
      </c>
      <c r="T363" s="76">
        <v>3827246.0303000002</v>
      </c>
      <c r="U363" s="76">
        <v>29150890.7828</v>
      </c>
      <c r="V363" s="77">
        <f t="shared" si="38"/>
        <v>228728011.83479998</v>
      </c>
    </row>
    <row r="364" spans="1:22" ht="24.9" customHeight="1" x14ac:dyDescent="0.3">
      <c r="A364" s="75"/>
      <c r="B364" s="150" t="s">
        <v>827</v>
      </c>
      <c r="C364" s="151"/>
      <c r="D364" s="152"/>
      <c r="E364" s="79">
        <f>SUM(E337:E363)</f>
        <v>3367881605.5889001</v>
      </c>
      <c r="F364" s="79"/>
      <c r="G364" s="79">
        <f t="shared" ref="G364:J364" si="42">SUM(G337:G363)</f>
        <v>0</v>
      </c>
      <c r="H364" s="79">
        <f t="shared" si="42"/>
        <v>143171455.66160002</v>
      </c>
      <c r="I364" s="79">
        <f t="shared" si="42"/>
        <v>68647113.514299989</v>
      </c>
      <c r="J364" s="79">
        <f t="shared" si="42"/>
        <v>732527423.93939996</v>
      </c>
      <c r="K364" s="126">
        <f t="shared" si="37"/>
        <v>4312227598.7041998</v>
      </c>
      <c r="L364" s="73"/>
      <c r="M364" s="145"/>
      <c r="N364" s="148"/>
      <c r="O364" s="78">
        <v>9</v>
      </c>
      <c r="P364" s="76" t="s">
        <v>746</v>
      </c>
      <c r="Q364" s="76">
        <v>133660432.70280001</v>
      </c>
      <c r="R364" s="76">
        <v>0</v>
      </c>
      <c r="S364" s="76">
        <v>5682016.4588000001</v>
      </c>
      <c r="T364" s="76">
        <v>2724384.0403999998</v>
      </c>
      <c r="U364" s="76">
        <v>23155838.967300002</v>
      </c>
      <c r="V364" s="77">
        <f t="shared" si="38"/>
        <v>165222672.16929999</v>
      </c>
    </row>
    <row r="365" spans="1:22" ht="24.9" customHeight="1" x14ac:dyDescent="0.3">
      <c r="A365" s="153">
        <v>18</v>
      </c>
      <c r="B365" s="147" t="s">
        <v>40</v>
      </c>
      <c r="C365" s="75">
        <v>1</v>
      </c>
      <c r="D365" s="76" t="s">
        <v>395</v>
      </c>
      <c r="E365" s="76">
        <v>201658261.17089999</v>
      </c>
      <c r="F365" s="76"/>
      <c r="G365" s="76">
        <v>0</v>
      </c>
      <c r="H365" s="76">
        <v>8572660.8530999999</v>
      </c>
      <c r="I365" s="76">
        <v>4110375.3536999999</v>
      </c>
      <c r="J365" s="76">
        <v>33816691.846500002</v>
      </c>
      <c r="K365" s="125">
        <f t="shared" si="37"/>
        <v>248157989.22420001</v>
      </c>
      <c r="L365" s="73"/>
      <c r="M365" s="145"/>
      <c r="N365" s="148"/>
      <c r="O365" s="78">
        <v>10</v>
      </c>
      <c r="P365" s="76" t="s">
        <v>747</v>
      </c>
      <c r="Q365" s="76">
        <v>123408372.1345</v>
      </c>
      <c r="R365" s="76">
        <v>0</v>
      </c>
      <c r="S365" s="76">
        <v>5246192.8145000003</v>
      </c>
      <c r="T365" s="76">
        <v>2515417.5599000002</v>
      </c>
      <c r="U365" s="76">
        <v>23446588.606699999</v>
      </c>
      <c r="V365" s="77">
        <f t="shared" si="38"/>
        <v>154616571.11559999</v>
      </c>
    </row>
    <row r="366" spans="1:22" ht="24.9" customHeight="1" x14ac:dyDescent="0.3">
      <c r="A366" s="153"/>
      <c r="B366" s="148"/>
      <c r="C366" s="75">
        <v>2</v>
      </c>
      <c r="D366" s="76" t="s">
        <v>396</v>
      </c>
      <c r="E366" s="76">
        <v>205051431.53380001</v>
      </c>
      <c r="F366" s="76"/>
      <c r="G366" s="76">
        <v>0</v>
      </c>
      <c r="H366" s="76">
        <v>8716907.3549000006</v>
      </c>
      <c r="I366" s="76">
        <v>4179537.9248000002</v>
      </c>
      <c r="J366" s="76">
        <v>40476921.825000003</v>
      </c>
      <c r="K366" s="125">
        <f t="shared" si="37"/>
        <v>258424798.63850003</v>
      </c>
      <c r="L366" s="73"/>
      <c r="M366" s="145"/>
      <c r="N366" s="148"/>
      <c r="O366" s="78">
        <v>11</v>
      </c>
      <c r="P366" s="76" t="s">
        <v>748</v>
      </c>
      <c r="Q366" s="76">
        <v>184164538.0465</v>
      </c>
      <c r="R366" s="76">
        <v>0</v>
      </c>
      <c r="S366" s="76">
        <v>7828988.0943999998</v>
      </c>
      <c r="T366" s="76">
        <v>3753802.9624999999</v>
      </c>
      <c r="U366" s="76">
        <v>30794180.847899999</v>
      </c>
      <c r="V366" s="77">
        <f t="shared" si="38"/>
        <v>226541509.9513</v>
      </c>
    </row>
    <row r="367" spans="1:22" ht="24.9" customHeight="1" x14ac:dyDescent="0.3">
      <c r="A367" s="153"/>
      <c r="B367" s="148"/>
      <c r="C367" s="75">
        <v>3</v>
      </c>
      <c r="D367" s="76" t="s">
        <v>397</v>
      </c>
      <c r="E367" s="76">
        <v>169696434.5781</v>
      </c>
      <c r="F367" s="76"/>
      <c r="G367" s="76">
        <v>0</v>
      </c>
      <c r="H367" s="76">
        <v>7213936.9504000004</v>
      </c>
      <c r="I367" s="76">
        <v>3458901.4019999998</v>
      </c>
      <c r="J367" s="76">
        <v>35774409.916599996</v>
      </c>
      <c r="K367" s="125">
        <f t="shared" si="37"/>
        <v>216143682.84709999</v>
      </c>
      <c r="L367" s="73"/>
      <c r="M367" s="145"/>
      <c r="N367" s="148"/>
      <c r="O367" s="78">
        <v>12</v>
      </c>
      <c r="P367" s="76" t="s">
        <v>749</v>
      </c>
      <c r="Q367" s="76">
        <v>145772185.85569999</v>
      </c>
      <c r="R367" s="76">
        <v>0</v>
      </c>
      <c r="S367" s="76">
        <v>6196897.1858000001</v>
      </c>
      <c r="T367" s="76">
        <v>2971256.4043000001</v>
      </c>
      <c r="U367" s="76">
        <v>25674136.595100001</v>
      </c>
      <c r="V367" s="77">
        <f t="shared" si="38"/>
        <v>180614476.04089999</v>
      </c>
    </row>
    <row r="368" spans="1:22" ht="24.9" customHeight="1" x14ac:dyDescent="0.3">
      <c r="A368" s="153"/>
      <c r="B368" s="148"/>
      <c r="C368" s="75">
        <v>4</v>
      </c>
      <c r="D368" s="76" t="s">
        <v>398</v>
      </c>
      <c r="E368" s="76">
        <v>130663826.93629999</v>
      </c>
      <c r="F368" s="76"/>
      <c r="G368" s="76">
        <v>0</v>
      </c>
      <c r="H368" s="76">
        <v>5554628.2487000003</v>
      </c>
      <c r="I368" s="76">
        <v>2663304.5962999999</v>
      </c>
      <c r="J368" s="76">
        <v>25684725.0099</v>
      </c>
      <c r="K368" s="125">
        <f t="shared" si="37"/>
        <v>164566484.79120001</v>
      </c>
      <c r="L368" s="73"/>
      <c r="M368" s="145"/>
      <c r="N368" s="148"/>
      <c r="O368" s="78">
        <v>13</v>
      </c>
      <c r="P368" s="76" t="s">
        <v>750</v>
      </c>
      <c r="Q368" s="76">
        <v>125289248.91599999</v>
      </c>
      <c r="R368" s="76">
        <v>0</v>
      </c>
      <c r="S368" s="76">
        <v>5326150.4550000001</v>
      </c>
      <c r="T368" s="76">
        <v>2553755.2384000001</v>
      </c>
      <c r="U368" s="76">
        <v>24347745.820700001</v>
      </c>
      <c r="V368" s="77">
        <f t="shared" si="38"/>
        <v>157516900.43009999</v>
      </c>
    </row>
    <row r="369" spans="1:22" ht="24.9" customHeight="1" x14ac:dyDescent="0.3">
      <c r="A369" s="153"/>
      <c r="B369" s="148"/>
      <c r="C369" s="75">
        <v>5</v>
      </c>
      <c r="D369" s="76" t="s">
        <v>399</v>
      </c>
      <c r="E369" s="76">
        <v>214805432.85229999</v>
      </c>
      <c r="F369" s="76"/>
      <c r="G369" s="76">
        <v>0</v>
      </c>
      <c r="H369" s="76">
        <v>9131558.0852000006</v>
      </c>
      <c r="I369" s="76">
        <v>4378352.5252</v>
      </c>
      <c r="J369" s="76">
        <v>44038964.1061</v>
      </c>
      <c r="K369" s="125">
        <f t="shared" si="37"/>
        <v>272354307.56880003</v>
      </c>
      <c r="L369" s="73"/>
      <c r="M369" s="145"/>
      <c r="N369" s="148"/>
      <c r="O369" s="78">
        <v>14</v>
      </c>
      <c r="P369" s="76" t="s">
        <v>751</v>
      </c>
      <c r="Q369" s="76">
        <v>179459055.16010001</v>
      </c>
      <c r="R369" s="76">
        <v>0</v>
      </c>
      <c r="S369" s="76">
        <v>7628954.0927999998</v>
      </c>
      <c r="T369" s="76">
        <v>3657891.6878</v>
      </c>
      <c r="U369" s="76">
        <v>31777465.208500002</v>
      </c>
      <c r="V369" s="77">
        <f t="shared" si="38"/>
        <v>222523366.14919999</v>
      </c>
    </row>
    <row r="370" spans="1:22" ht="24.9" customHeight="1" x14ac:dyDescent="0.3">
      <c r="A370" s="153"/>
      <c r="B370" s="148"/>
      <c r="C370" s="75">
        <v>6</v>
      </c>
      <c r="D370" s="76" t="s">
        <v>400</v>
      </c>
      <c r="E370" s="76">
        <v>143900263.48890001</v>
      </c>
      <c r="F370" s="76"/>
      <c r="G370" s="76">
        <v>0</v>
      </c>
      <c r="H370" s="76">
        <v>6117320.2050000001</v>
      </c>
      <c r="I370" s="76">
        <v>2933101.2426</v>
      </c>
      <c r="J370" s="76">
        <v>30458214.543200001</v>
      </c>
      <c r="K370" s="125">
        <f t="shared" si="37"/>
        <v>183408899.47970003</v>
      </c>
      <c r="L370" s="73"/>
      <c r="M370" s="145"/>
      <c r="N370" s="148"/>
      <c r="O370" s="78">
        <v>15</v>
      </c>
      <c r="P370" s="76" t="s">
        <v>752</v>
      </c>
      <c r="Q370" s="76">
        <v>118965793.53730001</v>
      </c>
      <c r="R370" s="76">
        <v>0</v>
      </c>
      <c r="S370" s="76">
        <v>5057335.0935000004</v>
      </c>
      <c r="T370" s="76">
        <v>2424865.0307999998</v>
      </c>
      <c r="U370" s="76">
        <v>23033941.362</v>
      </c>
      <c r="V370" s="77">
        <f t="shared" si="38"/>
        <v>149481935.02360001</v>
      </c>
    </row>
    <row r="371" spans="1:22" ht="24.9" customHeight="1" x14ac:dyDescent="0.3">
      <c r="A371" s="153"/>
      <c r="B371" s="148"/>
      <c r="C371" s="75">
        <v>7</v>
      </c>
      <c r="D371" s="76" t="s">
        <v>401</v>
      </c>
      <c r="E371" s="76">
        <v>125480746.72840001</v>
      </c>
      <c r="F371" s="76"/>
      <c r="G371" s="76">
        <v>0</v>
      </c>
      <c r="H371" s="76">
        <v>5334291.1867000004</v>
      </c>
      <c r="I371" s="76">
        <v>2557658.5145</v>
      </c>
      <c r="J371" s="76">
        <v>28242735.624600001</v>
      </c>
      <c r="K371" s="125">
        <f t="shared" si="37"/>
        <v>161615432.05420002</v>
      </c>
      <c r="L371" s="73"/>
      <c r="M371" s="146"/>
      <c r="N371" s="149"/>
      <c r="O371" s="78">
        <v>16</v>
      </c>
      <c r="P371" s="76" t="s">
        <v>753</v>
      </c>
      <c r="Q371" s="76">
        <v>129054054.5405</v>
      </c>
      <c r="R371" s="76">
        <v>0</v>
      </c>
      <c r="S371" s="76">
        <v>5486195.4817000004</v>
      </c>
      <c r="T371" s="76">
        <v>2630492.8050000002</v>
      </c>
      <c r="U371" s="76">
        <v>25215167.111000001</v>
      </c>
      <c r="V371" s="77">
        <f t="shared" si="38"/>
        <v>162385909.9382</v>
      </c>
    </row>
    <row r="372" spans="1:22" ht="24.9" customHeight="1" x14ac:dyDescent="0.3">
      <c r="A372" s="153"/>
      <c r="B372" s="148"/>
      <c r="C372" s="75">
        <v>8</v>
      </c>
      <c r="D372" s="76" t="s">
        <v>402</v>
      </c>
      <c r="E372" s="76">
        <v>167194867.72139999</v>
      </c>
      <c r="F372" s="76"/>
      <c r="G372" s="76">
        <v>0</v>
      </c>
      <c r="H372" s="76">
        <v>7107593.2571999999</v>
      </c>
      <c r="I372" s="76">
        <v>3407912.2747</v>
      </c>
      <c r="J372" s="76">
        <v>35332337.130199999</v>
      </c>
      <c r="K372" s="125">
        <f t="shared" si="37"/>
        <v>213042710.38349998</v>
      </c>
      <c r="L372" s="73"/>
      <c r="M372" s="74"/>
      <c r="N372" s="150" t="s">
        <v>844</v>
      </c>
      <c r="O372" s="151"/>
      <c r="P372" s="152"/>
      <c r="Q372" s="79">
        <f>SUM(Q356:Q371)</f>
        <v>2389341116.6806998</v>
      </c>
      <c r="R372" s="79">
        <f t="shared" ref="R372:U372" si="43">SUM(R356:R371)</f>
        <v>0</v>
      </c>
      <c r="S372" s="79">
        <f t="shared" si="43"/>
        <v>101572883.43480001</v>
      </c>
      <c r="T372" s="79">
        <f t="shared" si="43"/>
        <v>48701643.961699985</v>
      </c>
      <c r="U372" s="79">
        <f t="shared" si="43"/>
        <v>418553608.97789997</v>
      </c>
      <c r="V372" s="79">
        <f>Q372+R372+S372+T372+U372</f>
        <v>2958169253.0551</v>
      </c>
    </row>
    <row r="373" spans="1:22" ht="24.9" customHeight="1" x14ac:dyDescent="0.3">
      <c r="A373" s="153"/>
      <c r="B373" s="148"/>
      <c r="C373" s="75">
        <v>9</v>
      </c>
      <c r="D373" s="76" t="s">
        <v>403</v>
      </c>
      <c r="E373" s="76">
        <v>184433331.08770001</v>
      </c>
      <c r="F373" s="76"/>
      <c r="G373" s="76">
        <v>0</v>
      </c>
      <c r="H373" s="76">
        <v>7840414.7106999997</v>
      </c>
      <c r="I373" s="76">
        <v>3759281.7377999998</v>
      </c>
      <c r="J373" s="76">
        <v>33351802.771000002</v>
      </c>
      <c r="K373" s="125">
        <f t="shared" si="37"/>
        <v>229384830.30720001</v>
      </c>
      <c r="L373" s="73"/>
      <c r="M373" s="144">
        <v>35</v>
      </c>
      <c r="N373" s="147" t="s">
        <v>57</v>
      </c>
      <c r="O373" s="78">
        <v>1</v>
      </c>
      <c r="P373" s="76" t="s">
        <v>754</v>
      </c>
      <c r="Q373" s="76">
        <v>133369691.0416</v>
      </c>
      <c r="R373" s="76">
        <v>0</v>
      </c>
      <c r="S373" s="76">
        <v>5669656.7884</v>
      </c>
      <c r="T373" s="76">
        <v>2718457.8890999998</v>
      </c>
      <c r="U373" s="76">
        <v>26005164.454599999</v>
      </c>
      <c r="V373" s="77">
        <f t="shared" si="38"/>
        <v>167762970.1737</v>
      </c>
    </row>
    <row r="374" spans="1:22" ht="24.9" customHeight="1" x14ac:dyDescent="0.3">
      <c r="A374" s="153"/>
      <c r="B374" s="148"/>
      <c r="C374" s="75">
        <v>10</v>
      </c>
      <c r="D374" s="76" t="s">
        <v>404</v>
      </c>
      <c r="E374" s="76">
        <v>174234332.54190001</v>
      </c>
      <c r="F374" s="76"/>
      <c r="G374" s="76">
        <v>0</v>
      </c>
      <c r="H374" s="76">
        <v>7406846.7772000004</v>
      </c>
      <c r="I374" s="76">
        <v>3551396.8139999998</v>
      </c>
      <c r="J374" s="76">
        <v>39870249.914800003</v>
      </c>
      <c r="K374" s="125">
        <f t="shared" si="37"/>
        <v>225062826.04790002</v>
      </c>
      <c r="L374" s="73"/>
      <c r="M374" s="145"/>
      <c r="N374" s="148"/>
      <c r="O374" s="78">
        <v>2</v>
      </c>
      <c r="P374" s="76" t="s">
        <v>755</v>
      </c>
      <c r="Q374" s="76">
        <v>147586767.17989999</v>
      </c>
      <c r="R374" s="76">
        <v>0</v>
      </c>
      <c r="S374" s="76">
        <v>6274036.5511999996</v>
      </c>
      <c r="T374" s="76">
        <v>3008242.7905999999</v>
      </c>
      <c r="U374" s="76">
        <v>24243195.202799998</v>
      </c>
      <c r="V374" s="77">
        <f t="shared" si="38"/>
        <v>181112241.7245</v>
      </c>
    </row>
    <row r="375" spans="1:22" ht="24.9" customHeight="1" x14ac:dyDescent="0.3">
      <c r="A375" s="153"/>
      <c r="B375" s="148"/>
      <c r="C375" s="75">
        <v>11</v>
      </c>
      <c r="D375" s="76" t="s">
        <v>405</v>
      </c>
      <c r="E375" s="76">
        <v>186022405.10389999</v>
      </c>
      <c r="F375" s="76"/>
      <c r="G375" s="76">
        <v>0</v>
      </c>
      <c r="H375" s="76">
        <v>7907967.5723000001</v>
      </c>
      <c r="I375" s="76">
        <v>3791671.6365999999</v>
      </c>
      <c r="J375" s="76">
        <v>42439007.748899996</v>
      </c>
      <c r="K375" s="125">
        <f t="shared" si="37"/>
        <v>240161052.06169996</v>
      </c>
      <c r="L375" s="73"/>
      <c r="M375" s="145"/>
      <c r="N375" s="148"/>
      <c r="O375" s="78">
        <v>3</v>
      </c>
      <c r="P375" s="76" t="s">
        <v>756</v>
      </c>
      <c r="Q375" s="76">
        <v>123572910.00759999</v>
      </c>
      <c r="R375" s="76">
        <v>0</v>
      </c>
      <c r="S375" s="76">
        <v>5253187.4567</v>
      </c>
      <c r="T375" s="76">
        <v>2518771.3149999999</v>
      </c>
      <c r="U375" s="76">
        <v>23029966.326000001</v>
      </c>
      <c r="V375" s="77">
        <f t="shared" si="38"/>
        <v>154374835.10529998</v>
      </c>
    </row>
    <row r="376" spans="1:22" ht="24.9" customHeight="1" x14ac:dyDescent="0.3">
      <c r="A376" s="153"/>
      <c r="B376" s="148"/>
      <c r="C376" s="75">
        <v>12</v>
      </c>
      <c r="D376" s="76" t="s">
        <v>406</v>
      </c>
      <c r="E376" s="76">
        <v>160755737.96700001</v>
      </c>
      <c r="F376" s="76"/>
      <c r="G376" s="76">
        <v>0</v>
      </c>
      <c r="H376" s="76">
        <v>6833860.4814999998</v>
      </c>
      <c r="I376" s="76">
        <v>3276664.2906999998</v>
      </c>
      <c r="J376" s="76">
        <v>33160364.334800001</v>
      </c>
      <c r="K376" s="125">
        <f t="shared" si="37"/>
        <v>204026627.074</v>
      </c>
      <c r="L376" s="73"/>
      <c r="M376" s="145"/>
      <c r="N376" s="148"/>
      <c r="O376" s="78">
        <v>4</v>
      </c>
      <c r="P376" s="76" t="s">
        <v>757</v>
      </c>
      <c r="Q376" s="76">
        <v>138356606.80950001</v>
      </c>
      <c r="R376" s="76">
        <v>0</v>
      </c>
      <c r="S376" s="76">
        <v>5881654.7363999998</v>
      </c>
      <c r="T376" s="76">
        <v>2820105.5754</v>
      </c>
      <c r="U376" s="76">
        <v>25839243.480300002</v>
      </c>
      <c r="V376" s="77">
        <f t="shared" si="38"/>
        <v>172897610.60160002</v>
      </c>
    </row>
    <row r="377" spans="1:22" ht="24.9" customHeight="1" x14ac:dyDescent="0.3">
      <c r="A377" s="153"/>
      <c r="B377" s="148"/>
      <c r="C377" s="75">
        <v>13</v>
      </c>
      <c r="D377" s="76" t="s">
        <v>407</v>
      </c>
      <c r="E377" s="76">
        <v>139273578.63139999</v>
      </c>
      <c r="F377" s="76"/>
      <c r="G377" s="76">
        <v>0</v>
      </c>
      <c r="H377" s="76">
        <v>5920635.9732999997</v>
      </c>
      <c r="I377" s="76">
        <v>2838796.0984</v>
      </c>
      <c r="J377" s="76">
        <v>32104952.914000001</v>
      </c>
      <c r="K377" s="125">
        <f t="shared" si="37"/>
        <v>180137963.6171</v>
      </c>
      <c r="L377" s="73"/>
      <c r="M377" s="145"/>
      <c r="N377" s="148"/>
      <c r="O377" s="78">
        <v>5</v>
      </c>
      <c r="P377" s="76" t="s">
        <v>758</v>
      </c>
      <c r="Q377" s="76">
        <v>194055725.39039999</v>
      </c>
      <c r="R377" s="76">
        <v>0</v>
      </c>
      <c r="S377" s="76">
        <v>8249470.7170000002</v>
      </c>
      <c r="T377" s="76">
        <v>3955413.8086999999</v>
      </c>
      <c r="U377" s="76">
        <v>35256853.6127</v>
      </c>
      <c r="V377" s="77">
        <f t="shared" si="38"/>
        <v>241517463.52880001</v>
      </c>
    </row>
    <row r="378" spans="1:22" ht="24.9" customHeight="1" x14ac:dyDescent="0.3">
      <c r="A378" s="153"/>
      <c r="B378" s="148"/>
      <c r="C378" s="75">
        <v>14</v>
      </c>
      <c r="D378" s="76" t="s">
        <v>408</v>
      </c>
      <c r="E378" s="76">
        <v>143406072.1151</v>
      </c>
      <c r="F378" s="76"/>
      <c r="G378" s="76">
        <v>0</v>
      </c>
      <c r="H378" s="76">
        <v>6096311.7175000003</v>
      </c>
      <c r="I378" s="76">
        <v>2923028.2011000002</v>
      </c>
      <c r="J378" s="76">
        <v>29083604.961300001</v>
      </c>
      <c r="K378" s="125">
        <f t="shared" si="37"/>
        <v>181509016.995</v>
      </c>
      <c r="L378" s="73"/>
      <c r="M378" s="145"/>
      <c r="N378" s="148"/>
      <c r="O378" s="78">
        <v>6</v>
      </c>
      <c r="P378" s="76" t="s">
        <v>759</v>
      </c>
      <c r="Q378" s="76">
        <v>160822076.0952</v>
      </c>
      <c r="R378" s="76">
        <v>0</v>
      </c>
      <c r="S378" s="76">
        <v>6836680.5706000002</v>
      </c>
      <c r="T378" s="76">
        <v>3278016.4525000001</v>
      </c>
      <c r="U378" s="76">
        <v>27011667.4067</v>
      </c>
      <c r="V378" s="77">
        <f t="shared" si="38"/>
        <v>197948440.52499998</v>
      </c>
    </row>
    <row r="379" spans="1:22" ht="24.9" customHeight="1" x14ac:dyDescent="0.3">
      <c r="A379" s="153"/>
      <c r="B379" s="148"/>
      <c r="C379" s="75">
        <v>15</v>
      </c>
      <c r="D379" s="76" t="s">
        <v>409</v>
      </c>
      <c r="E379" s="76">
        <v>166006567.05430001</v>
      </c>
      <c r="F379" s="76"/>
      <c r="G379" s="76">
        <v>0</v>
      </c>
      <c r="H379" s="76">
        <v>7057077.6047999999</v>
      </c>
      <c r="I379" s="76">
        <v>3383691.2894000001</v>
      </c>
      <c r="J379" s="76">
        <v>35522568.659500003</v>
      </c>
      <c r="K379" s="125">
        <f t="shared" si="37"/>
        <v>211969904.60800001</v>
      </c>
      <c r="L379" s="73"/>
      <c r="M379" s="145"/>
      <c r="N379" s="148"/>
      <c r="O379" s="78">
        <v>7</v>
      </c>
      <c r="P379" s="76" t="s">
        <v>760</v>
      </c>
      <c r="Q379" s="76">
        <v>148064089.32069999</v>
      </c>
      <c r="R379" s="76">
        <v>0</v>
      </c>
      <c r="S379" s="76">
        <v>6294327.9134</v>
      </c>
      <c r="T379" s="76">
        <v>3017971.9887000001</v>
      </c>
      <c r="U379" s="76">
        <v>25448033.202500001</v>
      </c>
      <c r="V379" s="77">
        <f t="shared" si="38"/>
        <v>182824422.4253</v>
      </c>
    </row>
    <row r="380" spans="1:22" ht="24.9" customHeight="1" x14ac:dyDescent="0.3">
      <c r="A380" s="153"/>
      <c r="B380" s="148"/>
      <c r="C380" s="75">
        <v>16</v>
      </c>
      <c r="D380" s="76" t="s">
        <v>410</v>
      </c>
      <c r="E380" s="76">
        <v>128760263.54279999</v>
      </c>
      <c r="F380" s="76"/>
      <c r="G380" s="76">
        <v>0</v>
      </c>
      <c r="H380" s="76">
        <v>5473706.1814000001</v>
      </c>
      <c r="I380" s="76">
        <v>2624504.4994999999</v>
      </c>
      <c r="J380" s="76">
        <v>27301060.818999998</v>
      </c>
      <c r="K380" s="125">
        <f t="shared" si="37"/>
        <v>164159535.04269999</v>
      </c>
      <c r="L380" s="73"/>
      <c r="M380" s="145"/>
      <c r="N380" s="148"/>
      <c r="O380" s="78">
        <v>8</v>
      </c>
      <c r="P380" s="76" t="s">
        <v>761</v>
      </c>
      <c r="Q380" s="76">
        <v>128637323.6873</v>
      </c>
      <c r="R380" s="76">
        <v>0</v>
      </c>
      <c r="S380" s="76">
        <v>5468479.9056000002</v>
      </c>
      <c r="T380" s="76">
        <v>2621998.6316</v>
      </c>
      <c r="U380" s="76">
        <v>23920548.736000001</v>
      </c>
      <c r="V380" s="77">
        <f t="shared" si="38"/>
        <v>160648350.9605</v>
      </c>
    </row>
    <row r="381" spans="1:22" ht="24.9" customHeight="1" x14ac:dyDescent="0.3">
      <c r="A381" s="153"/>
      <c r="B381" s="148"/>
      <c r="C381" s="75">
        <v>17</v>
      </c>
      <c r="D381" s="76" t="s">
        <v>411</v>
      </c>
      <c r="E381" s="76">
        <v>179159997.34740001</v>
      </c>
      <c r="F381" s="76"/>
      <c r="G381" s="76">
        <v>0</v>
      </c>
      <c r="H381" s="76">
        <v>7616240.8958000001</v>
      </c>
      <c r="I381" s="76">
        <v>3651796.0295000002</v>
      </c>
      <c r="J381" s="76">
        <v>38345351.677599996</v>
      </c>
      <c r="K381" s="125">
        <f t="shared" si="37"/>
        <v>228773385.95030001</v>
      </c>
      <c r="L381" s="73"/>
      <c r="M381" s="145"/>
      <c r="N381" s="148"/>
      <c r="O381" s="78">
        <v>9</v>
      </c>
      <c r="P381" s="76" t="s">
        <v>762</v>
      </c>
      <c r="Q381" s="76">
        <v>169652046.8556</v>
      </c>
      <c r="R381" s="76">
        <v>0</v>
      </c>
      <c r="S381" s="76">
        <v>7212049.9912999999</v>
      </c>
      <c r="T381" s="76">
        <v>3457996.6526000001</v>
      </c>
      <c r="U381" s="76">
        <v>31137450.192499999</v>
      </c>
      <c r="V381" s="77">
        <f t="shared" si="38"/>
        <v>211459543.69199997</v>
      </c>
    </row>
    <row r="382" spans="1:22" ht="24.9" customHeight="1" x14ac:dyDescent="0.3">
      <c r="A382" s="153"/>
      <c r="B382" s="148"/>
      <c r="C382" s="75">
        <v>18</v>
      </c>
      <c r="D382" s="76" t="s">
        <v>412</v>
      </c>
      <c r="E382" s="76">
        <v>120505543.728</v>
      </c>
      <c r="F382" s="76"/>
      <c r="G382" s="76">
        <v>0</v>
      </c>
      <c r="H382" s="76">
        <v>5122791.1582000004</v>
      </c>
      <c r="I382" s="76">
        <v>2456249.5682000001</v>
      </c>
      <c r="J382" s="76">
        <v>27718708.106899999</v>
      </c>
      <c r="K382" s="125">
        <f t="shared" si="37"/>
        <v>155803292.56130001</v>
      </c>
      <c r="L382" s="73"/>
      <c r="M382" s="145"/>
      <c r="N382" s="148"/>
      <c r="O382" s="78">
        <v>10</v>
      </c>
      <c r="P382" s="76" t="s">
        <v>763</v>
      </c>
      <c r="Q382" s="76">
        <v>119647884.9727</v>
      </c>
      <c r="R382" s="76">
        <v>0</v>
      </c>
      <c r="S382" s="76">
        <v>5086331.3691999996</v>
      </c>
      <c r="T382" s="76">
        <v>2438768.0159999998</v>
      </c>
      <c r="U382" s="76">
        <v>24120665.408100002</v>
      </c>
      <c r="V382" s="77">
        <f t="shared" si="38"/>
        <v>151293649.766</v>
      </c>
    </row>
    <row r="383" spans="1:22" ht="24.9" customHeight="1" x14ac:dyDescent="0.3">
      <c r="A383" s="153"/>
      <c r="B383" s="148"/>
      <c r="C383" s="75">
        <v>19</v>
      </c>
      <c r="D383" s="76" t="s">
        <v>413</v>
      </c>
      <c r="E383" s="76">
        <v>159006911.24779999</v>
      </c>
      <c r="F383" s="76"/>
      <c r="G383" s="76">
        <v>0</v>
      </c>
      <c r="H383" s="76">
        <v>6759516.3991999999</v>
      </c>
      <c r="I383" s="76">
        <v>3241018.1723000002</v>
      </c>
      <c r="J383" s="76">
        <v>35799927.3785</v>
      </c>
      <c r="K383" s="125">
        <f t="shared" si="37"/>
        <v>204807373.19779998</v>
      </c>
      <c r="L383" s="73"/>
      <c r="M383" s="145"/>
      <c r="N383" s="148"/>
      <c r="O383" s="78">
        <v>11</v>
      </c>
      <c r="P383" s="76" t="s">
        <v>764</v>
      </c>
      <c r="Q383" s="76">
        <v>114603650.61059999</v>
      </c>
      <c r="R383" s="76">
        <v>0</v>
      </c>
      <c r="S383" s="76">
        <v>4871896.7598999999</v>
      </c>
      <c r="T383" s="76">
        <v>2335952.0120000001</v>
      </c>
      <c r="U383" s="76">
        <v>21512252.058899999</v>
      </c>
      <c r="V383" s="77">
        <f t="shared" si="38"/>
        <v>143323751.44139999</v>
      </c>
    </row>
    <row r="384" spans="1:22" ht="24.9" customHeight="1" x14ac:dyDescent="0.3">
      <c r="A384" s="153"/>
      <c r="B384" s="148"/>
      <c r="C384" s="75">
        <v>20</v>
      </c>
      <c r="D384" s="76" t="s">
        <v>414</v>
      </c>
      <c r="E384" s="76">
        <v>133315698.0169</v>
      </c>
      <c r="F384" s="76"/>
      <c r="G384" s="76">
        <v>0</v>
      </c>
      <c r="H384" s="76">
        <v>5667361.4999000002</v>
      </c>
      <c r="I384" s="76">
        <v>2717357.3560000001</v>
      </c>
      <c r="J384" s="76">
        <v>27895376.300500002</v>
      </c>
      <c r="K384" s="125">
        <f t="shared" si="37"/>
        <v>169595793.17330003</v>
      </c>
      <c r="L384" s="73"/>
      <c r="M384" s="145"/>
      <c r="N384" s="148"/>
      <c r="O384" s="78">
        <v>12</v>
      </c>
      <c r="P384" s="76" t="s">
        <v>765</v>
      </c>
      <c r="Q384" s="76">
        <v>122872639.404</v>
      </c>
      <c r="R384" s="76">
        <v>0</v>
      </c>
      <c r="S384" s="76">
        <v>5223418.3694000002</v>
      </c>
      <c r="T384" s="76">
        <v>2504497.7861000001</v>
      </c>
      <c r="U384" s="76">
        <v>23018989.219599999</v>
      </c>
      <c r="V384" s="77">
        <f t="shared" si="38"/>
        <v>153619544.7791</v>
      </c>
    </row>
    <row r="385" spans="1:22" ht="24.9" customHeight="1" x14ac:dyDescent="0.3">
      <c r="A385" s="153"/>
      <c r="B385" s="148"/>
      <c r="C385" s="75">
        <v>21</v>
      </c>
      <c r="D385" s="76" t="s">
        <v>415</v>
      </c>
      <c r="E385" s="76">
        <v>169928881.79260001</v>
      </c>
      <c r="F385" s="76"/>
      <c r="G385" s="76">
        <v>0</v>
      </c>
      <c r="H385" s="76">
        <v>7223818.4753</v>
      </c>
      <c r="I385" s="76">
        <v>3463639.3448000001</v>
      </c>
      <c r="J385" s="76">
        <v>36167689.1778</v>
      </c>
      <c r="K385" s="125">
        <f t="shared" si="37"/>
        <v>216784028.79050002</v>
      </c>
      <c r="L385" s="73"/>
      <c r="M385" s="145"/>
      <c r="N385" s="148"/>
      <c r="O385" s="78">
        <v>13</v>
      </c>
      <c r="P385" s="76" t="s">
        <v>766</v>
      </c>
      <c r="Q385" s="76">
        <v>133638527.88590001</v>
      </c>
      <c r="R385" s="76">
        <v>0</v>
      </c>
      <c r="S385" s="76">
        <v>5681085.2668000003</v>
      </c>
      <c r="T385" s="76">
        <v>2723937.5572000002</v>
      </c>
      <c r="U385" s="76">
        <v>26628733.0625</v>
      </c>
      <c r="V385" s="77">
        <f t="shared" si="38"/>
        <v>168672283.77240002</v>
      </c>
    </row>
    <row r="386" spans="1:22" ht="24.9" customHeight="1" x14ac:dyDescent="0.3">
      <c r="A386" s="153"/>
      <c r="B386" s="148"/>
      <c r="C386" s="75">
        <v>22</v>
      </c>
      <c r="D386" s="76" t="s">
        <v>416</v>
      </c>
      <c r="E386" s="76">
        <v>190116160.10280001</v>
      </c>
      <c r="F386" s="76"/>
      <c r="G386" s="76">
        <v>0</v>
      </c>
      <c r="H386" s="76">
        <v>8081996.5113000004</v>
      </c>
      <c r="I386" s="76">
        <v>3875114.1376</v>
      </c>
      <c r="J386" s="76">
        <v>37495286.859200001</v>
      </c>
      <c r="K386" s="125">
        <f t="shared" si="37"/>
        <v>239568557.61090001</v>
      </c>
      <c r="L386" s="73"/>
      <c r="M386" s="145"/>
      <c r="N386" s="148"/>
      <c r="O386" s="78">
        <v>14</v>
      </c>
      <c r="P386" s="76" t="s">
        <v>767</v>
      </c>
      <c r="Q386" s="76">
        <v>147053997.40079999</v>
      </c>
      <c r="R386" s="76">
        <v>0</v>
      </c>
      <c r="S386" s="76">
        <v>6251388.0636</v>
      </c>
      <c r="T386" s="76">
        <v>2997383.4101999998</v>
      </c>
      <c r="U386" s="76">
        <v>29803703.032600001</v>
      </c>
      <c r="V386" s="77">
        <f t="shared" si="38"/>
        <v>186106471.90719998</v>
      </c>
    </row>
    <row r="387" spans="1:22" ht="24.9" customHeight="1" x14ac:dyDescent="0.3">
      <c r="A387" s="153"/>
      <c r="B387" s="149"/>
      <c r="C387" s="75">
        <v>23</v>
      </c>
      <c r="D387" s="76" t="s">
        <v>417</v>
      </c>
      <c r="E387" s="76">
        <v>194125025.0282</v>
      </c>
      <c r="F387" s="76"/>
      <c r="G387" s="76">
        <v>0</v>
      </c>
      <c r="H387" s="76">
        <v>8252416.7023999998</v>
      </c>
      <c r="I387" s="76">
        <v>3956826.3347</v>
      </c>
      <c r="J387" s="76">
        <v>42772803.737400003</v>
      </c>
      <c r="K387" s="125">
        <f t="shared" si="37"/>
        <v>249107071.80269998</v>
      </c>
      <c r="L387" s="73"/>
      <c r="M387" s="145"/>
      <c r="N387" s="148"/>
      <c r="O387" s="78">
        <v>15</v>
      </c>
      <c r="P387" s="76" t="s">
        <v>768</v>
      </c>
      <c r="Q387" s="76">
        <v>136391111.81470001</v>
      </c>
      <c r="R387" s="76">
        <v>0</v>
      </c>
      <c r="S387" s="76">
        <v>5798099.9051000001</v>
      </c>
      <c r="T387" s="76">
        <v>2780043.1343999999</v>
      </c>
      <c r="U387" s="76">
        <v>22408696.588500001</v>
      </c>
      <c r="V387" s="77">
        <f t="shared" si="38"/>
        <v>167377951.4427</v>
      </c>
    </row>
    <row r="388" spans="1:22" ht="24.9" customHeight="1" x14ac:dyDescent="0.3">
      <c r="A388" s="75"/>
      <c r="B388" s="150" t="s">
        <v>828</v>
      </c>
      <c r="C388" s="151"/>
      <c r="D388" s="152"/>
      <c r="E388" s="79">
        <f>SUM(E365:E387)</f>
        <v>3787501770.3178997</v>
      </c>
      <c r="F388" s="79"/>
      <c r="G388" s="79">
        <f t="shared" ref="G388:J388" si="44">SUM(G365:G387)</f>
        <v>0</v>
      </c>
      <c r="H388" s="79">
        <f t="shared" si="44"/>
        <v>161009858.80200002</v>
      </c>
      <c r="I388" s="79">
        <f t="shared" si="44"/>
        <v>77200179.344400018</v>
      </c>
      <c r="J388" s="79">
        <f t="shared" si="44"/>
        <v>792853755.36330009</v>
      </c>
      <c r="K388" s="126">
        <f t="shared" si="37"/>
        <v>4818565563.8275995</v>
      </c>
      <c r="L388" s="84"/>
      <c r="M388" s="145"/>
      <c r="N388" s="148"/>
      <c r="O388" s="78">
        <v>16</v>
      </c>
      <c r="P388" s="76" t="s">
        <v>769</v>
      </c>
      <c r="Q388" s="76">
        <v>142142915.01730001</v>
      </c>
      <c r="R388" s="76">
        <v>0</v>
      </c>
      <c r="S388" s="76">
        <v>6042613.8558999998</v>
      </c>
      <c r="T388" s="76">
        <v>2897281.4265000001</v>
      </c>
      <c r="U388" s="76">
        <v>25202801.197900001</v>
      </c>
      <c r="V388" s="77">
        <f t="shared" si="38"/>
        <v>176285611.49759999</v>
      </c>
    </row>
    <row r="389" spans="1:22" ht="24.9" customHeight="1" x14ac:dyDescent="0.3">
      <c r="A389" s="153">
        <v>19</v>
      </c>
      <c r="B389" s="147" t="s">
        <v>41</v>
      </c>
      <c r="C389" s="75">
        <v>1</v>
      </c>
      <c r="D389" s="76" t="s">
        <v>418</v>
      </c>
      <c r="E389" s="76">
        <v>124573934.47930001</v>
      </c>
      <c r="F389" s="76"/>
      <c r="G389" s="76">
        <v>0</v>
      </c>
      <c r="H389" s="76">
        <v>5295741.8417999996</v>
      </c>
      <c r="I389" s="76">
        <v>2539175.0728000002</v>
      </c>
      <c r="J389" s="76">
        <v>29234071.5867</v>
      </c>
      <c r="K389" s="125">
        <f t="shared" si="37"/>
        <v>161642922.9806</v>
      </c>
      <c r="L389" s="73"/>
      <c r="M389" s="146"/>
      <c r="N389" s="149"/>
      <c r="O389" s="78">
        <v>17</v>
      </c>
      <c r="P389" s="76" t="s">
        <v>770</v>
      </c>
      <c r="Q389" s="76">
        <v>141805133.7243</v>
      </c>
      <c r="R389" s="76">
        <v>0</v>
      </c>
      <c r="S389" s="76">
        <v>6028254.4914999995</v>
      </c>
      <c r="T389" s="76">
        <v>2890396.4722000002</v>
      </c>
      <c r="U389" s="76">
        <v>24355954.798099998</v>
      </c>
      <c r="V389" s="77">
        <f t="shared" si="38"/>
        <v>175079739.48609999</v>
      </c>
    </row>
    <row r="390" spans="1:22" ht="24.9" customHeight="1" x14ac:dyDescent="0.3">
      <c r="A390" s="153"/>
      <c r="B390" s="148"/>
      <c r="C390" s="75">
        <v>2</v>
      </c>
      <c r="D390" s="76" t="s">
        <v>419</v>
      </c>
      <c r="E390" s="76">
        <v>127596447.5446</v>
      </c>
      <c r="F390" s="76"/>
      <c r="G390" s="76">
        <v>0</v>
      </c>
      <c r="H390" s="76">
        <v>5424231.3927999996</v>
      </c>
      <c r="I390" s="76">
        <v>2600782.5822000001</v>
      </c>
      <c r="J390" s="76">
        <v>30154539.312399998</v>
      </c>
      <c r="K390" s="125">
        <f t="shared" si="37"/>
        <v>165776000.83200002</v>
      </c>
      <c r="L390" s="73"/>
      <c r="M390" s="74"/>
      <c r="N390" s="150" t="s">
        <v>845</v>
      </c>
      <c r="O390" s="151"/>
      <c r="P390" s="152"/>
      <c r="Q390" s="79">
        <f>SUM(Q373:Q389)</f>
        <v>2402273097.2181001</v>
      </c>
      <c r="R390" s="79">
        <f t="shared" ref="R390:U390" si="45">SUM(R373:R389)</f>
        <v>0</v>
      </c>
      <c r="S390" s="79">
        <f t="shared" si="45"/>
        <v>102122632.71200001</v>
      </c>
      <c r="T390" s="79">
        <f t="shared" si="45"/>
        <v>48965234.918800004</v>
      </c>
      <c r="U390" s="79">
        <f t="shared" si="45"/>
        <v>438943917.98030001</v>
      </c>
      <c r="V390" s="79">
        <f>Q390+R390+S390+T390+U390</f>
        <v>2992304882.8291998</v>
      </c>
    </row>
    <row r="391" spans="1:22" ht="24.9" customHeight="1" x14ac:dyDescent="0.3">
      <c r="A391" s="153"/>
      <c r="B391" s="148"/>
      <c r="C391" s="75">
        <v>3</v>
      </c>
      <c r="D391" s="76" t="s">
        <v>420</v>
      </c>
      <c r="E391" s="76">
        <v>116342821.6811</v>
      </c>
      <c r="F391" s="76"/>
      <c r="G391" s="76">
        <v>0</v>
      </c>
      <c r="H391" s="76">
        <v>4945830.3724999996</v>
      </c>
      <c r="I391" s="76">
        <v>2371401.3204000001</v>
      </c>
      <c r="J391" s="76">
        <v>28585215.403900001</v>
      </c>
      <c r="K391" s="125">
        <f t="shared" si="37"/>
        <v>152245268.77790001</v>
      </c>
      <c r="L391" s="73"/>
      <c r="M391" s="144">
        <v>36</v>
      </c>
      <c r="N391" s="147" t="s">
        <v>58</v>
      </c>
      <c r="O391" s="78">
        <v>1</v>
      </c>
      <c r="P391" s="76" t="s">
        <v>771</v>
      </c>
      <c r="Q391" s="76">
        <v>133476978.08130001</v>
      </c>
      <c r="R391" s="76">
        <v>0</v>
      </c>
      <c r="S391" s="76">
        <v>5674217.6498999996</v>
      </c>
      <c r="T391" s="76">
        <v>2720644.7075</v>
      </c>
      <c r="U391" s="76">
        <v>25518676.6943</v>
      </c>
      <c r="V391" s="77">
        <f t="shared" si="38"/>
        <v>167390517.13300002</v>
      </c>
    </row>
    <row r="392" spans="1:22" ht="24.9" customHeight="1" x14ac:dyDescent="0.3">
      <c r="A392" s="153"/>
      <c r="B392" s="148"/>
      <c r="C392" s="75">
        <v>4</v>
      </c>
      <c r="D392" s="76" t="s">
        <v>421</v>
      </c>
      <c r="E392" s="76">
        <v>126215877.2155</v>
      </c>
      <c r="F392" s="76"/>
      <c r="G392" s="76">
        <v>0</v>
      </c>
      <c r="H392" s="76">
        <v>5365542.1968</v>
      </c>
      <c r="I392" s="76">
        <v>2572642.5882000001</v>
      </c>
      <c r="J392" s="76">
        <v>30080170.853599999</v>
      </c>
      <c r="K392" s="125">
        <f t="shared" ref="K392:K455" si="46">SUM(E392,G392,H392,I392,J392)</f>
        <v>164234232.85409999</v>
      </c>
      <c r="L392" s="73"/>
      <c r="M392" s="145"/>
      <c r="N392" s="148"/>
      <c r="O392" s="78">
        <v>2</v>
      </c>
      <c r="P392" s="76" t="s">
        <v>772</v>
      </c>
      <c r="Q392" s="76">
        <v>129239075.15700001</v>
      </c>
      <c r="R392" s="76">
        <v>0</v>
      </c>
      <c r="S392" s="76">
        <v>5494060.8624</v>
      </c>
      <c r="T392" s="76">
        <v>2634264.0573</v>
      </c>
      <c r="U392" s="76">
        <v>28083354.033300001</v>
      </c>
      <c r="V392" s="77">
        <f t="shared" si="38"/>
        <v>165450754.11000001</v>
      </c>
    </row>
    <row r="393" spans="1:22" ht="24.9" customHeight="1" x14ac:dyDescent="0.3">
      <c r="A393" s="153"/>
      <c r="B393" s="148"/>
      <c r="C393" s="75">
        <v>5</v>
      </c>
      <c r="D393" s="76" t="s">
        <v>422</v>
      </c>
      <c r="E393" s="76">
        <v>152977798.10460001</v>
      </c>
      <c r="F393" s="76"/>
      <c r="G393" s="76">
        <v>0</v>
      </c>
      <c r="H393" s="76">
        <v>6503213.7715999996</v>
      </c>
      <c r="I393" s="76">
        <v>3118127.5060999999</v>
      </c>
      <c r="J393" s="76">
        <v>35151479.052900001</v>
      </c>
      <c r="K393" s="125">
        <f t="shared" si="46"/>
        <v>197750618.43520004</v>
      </c>
      <c r="L393" s="73"/>
      <c r="M393" s="145"/>
      <c r="N393" s="148"/>
      <c r="O393" s="78">
        <v>3</v>
      </c>
      <c r="P393" s="76" t="s">
        <v>773</v>
      </c>
      <c r="Q393" s="76">
        <v>152523277.71399999</v>
      </c>
      <c r="R393" s="76">
        <v>0</v>
      </c>
      <c r="S393" s="76">
        <v>6483891.7307000002</v>
      </c>
      <c r="T393" s="76">
        <v>3108863.0732999998</v>
      </c>
      <c r="U393" s="76">
        <v>29504515.741799999</v>
      </c>
      <c r="V393" s="77">
        <f t="shared" ref="V393:V411" si="47">Q393+R393+S393+T393+U393</f>
        <v>191620548.25979999</v>
      </c>
    </row>
    <row r="394" spans="1:22" ht="24.9" customHeight="1" x14ac:dyDescent="0.3">
      <c r="A394" s="153"/>
      <c r="B394" s="148"/>
      <c r="C394" s="75">
        <v>6</v>
      </c>
      <c r="D394" s="76" t="s">
        <v>423</v>
      </c>
      <c r="E394" s="76">
        <v>121878164.27609999</v>
      </c>
      <c r="F394" s="76"/>
      <c r="G394" s="76">
        <v>0</v>
      </c>
      <c r="H394" s="76">
        <v>5181142.4023000002</v>
      </c>
      <c r="I394" s="76">
        <v>2484227.5227000001</v>
      </c>
      <c r="J394" s="76">
        <v>29047518.2502</v>
      </c>
      <c r="K394" s="125">
        <f t="shared" si="46"/>
        <v>158591052.4513</v>
      </c>
      <c r="L394" s="73"/>
      <c r="M394" s="145"/>
      <c r="N394" s="148"/>
      <c r="O394" s="78">
        <v>4</v>
      </c>
      <c r="P394" s="76" t="s">
        <v>774</v>
      </c>
      <c r="Q394" s="76">
        <v>168341202.22009999</v>
      </c>
      <c r="R394" s="76">
        <v>0</v>
      </c>
      <c r="S394" s="76">
        <v>7156324.8926999997</v>
      </c>
      <c r="T394" s="76">
        <v>3431277.8687999998</v>
      </c>
      <c r="U394" s="76">
        <v>32164538.7324</v>
      </c>
      <c r="V394" s="77">
        <f t="shared" si="47"/>
        <v>211093343.71399999</v>
      </c>
    </row>
    <row r="395" spans="1:22" ht="24.9" customHeight="1" x14ac:dyDescent="0.3">
      <c r="A395" s="153"/>
      <c r="B395" s="148"/>
      <c r="C395" s="75">
        <v>7</v>
      </c>
      <c r="D395" s="76" t="s">
        <v>424</v>
      </c>
      <c r="E395" s="76">
        <v>196724613.7694</v>
      </c>
      <c r="F395" s="76"/>
      <c r="G395" s="76">
        <v>0</v>
      </c>
      <c r="H395" s="76">
        <v>8362927.3876999998</v>
      </c>
      <c r="I395" s="76">
        <v>4009813.4298999999</v>
      </c>
      <c r="J395" s="76">
        <v>43293963.221900001</v>
      </c>
      <c r="K395" s="125">
        <f t="shared" si="46"/>
        <v>252391317.8089</v>
      </c>
      <c r="L395" s="73"/>
      <c r="M395" s="145"/>
      <c r="N395" s="148"/>
      <c r="O395" s="78">
        <v>5</v>
      </c>
      <c r="P395" s="76" t="s">
        <v>775</v>
      </c>
      <c r="Q395" s="76">
        <v>146523076.11880001</v>
      </c>
      <c r="R395" s="76">
        <v>0</v>
      </c>
      <c r="S395" s="76">
        <v>6228818.1571000004</v>
      </c>
      <c r="T395" s="76">
        <v>2986561.7075</v>
      </c>
      <c r="U395" s="76">
        <v>29096811.068500001</v>
      </c>
      <c r="V395" s="77">
        <f t="shared" si="47"/>
        <v>184835267.05190003</v>
      </c>
    </row>
    <row r="396" spans="1:22" ht="24.9" customHeight="1" x14ac:dyDescent="0.3">
      <c r="A396" s="153"/>
      <c r="B396" s="148"/>
      <c r="C396" s="75">
        <v>8</v>
      </c>
      <c r="D396" s="76" t="s">
        <v>425</v>
      </c>
      <c r="E396" s="76">
        <v>134031584.986</v>
      </c>
      <c r="F396" s="76"/>
      <c r="G396" s="76">
        <v>0</v>
      </c>
      <c r="H396" s="76">
        <v>5697794.4518999998</v>
      </c>
      <c r="I396" s="76">
        <v>2731949.1913999999</v>
      </c>
      <c r="J396" s="76">
        <v>31178398.736400001</v>
      </c>
      <c r="K396" s="125">
        <f t="shared" si="46"/>
        <v>173639727.36570001</v>
      </c>
      <c r="L396" s="73"/>
      <c r="M396" s="145"/>
      <c r="N396" s="148"/>
      <c r="O396" s="78">
        <v>6</v>
      </c>
      <c r="P396" s="76" t="s">
        <v>776</v>
      </c>
      <c r="Q396" s="76">
        <v>203455733.4479</v>
      </c>
      <c r="R396" s="76">
        <v>0</v>
      </c>
      <c r="S396" s="76">
        <v>8649072.8984999992</v>
      </c>
      <c r="T396" s="76">
        <v>4147013.0084000002</v>
      </c>
      <c r="U396" s="76">
        <v>39362589.451300003</v>
      </c>
      <c r="V396" s="77">
        <f t="shared" si="47"/>
        <v>255614408.80609998</v>
      </c>
    </row>
    <row r="397" spans="1:22" ht="24.9" customHeight="1" x14ac:dyDescent="0.3">
      <c r="A397" s="153"/>
      <c r="B397" s="148"/>
      <c r="C397" s="75">
        <v>9</v>
      </c>
      <c r="D397" s="76" t="s">
        <v>426</v>
      </c>
      <c r="E397" s="76">
        <v>144078751.11939999</v>
      </c>
      <c r="F397" s="76"/>
      <c r="G397" s="76">
        <v>0</v>
      </c>
      <c r="H397" s="76">
        <v>6124907.8629999999</v>
      </c>
      <c r="I397" s="76">
        <v>2936739.3339</v>
      </c>
      <c r="J397" s="76">
        <v>32179614.286499999</v>
      </c>
      <c r="K397" s="125">
        <f t="shared" si="46"/>
        <v>185320012.60280001</v>
      </c>
      <c r="L397" s="73"/>
      <c r="M397" s="145"/>
      <c r="N397" s="148"/>
      <c r="O397" s="78">
        <v>7</v>
      </c>
      <c r="P397" s="76" t="s">
        <v>777</v>
      </c>
      <c r="Q397" s="76">
        <v>154515802.8037</v>
      </c>
      <c r="R397" s="76">
        <v>0</v>
      </c>
      <c r="S397" s="76">
        <v>6568595.6338999998</v>
      </c>
      <c r="T397" s="76">
        <v>3149476.4652999998</v>
      </c>
      <c r="U397" s="76">
        <v>33512251.530200001</v>
      </c>
      <c r="V397" s="77">
        <f t="shared" si="47"/>
        <v>197746126.43309999</v>
      </c>
    </row>
    <row r="398" spans="1:22" ht="24.9" customHeight="1" x14ac:dyDescent="0.3">
      <c r="A398" s="153"/>
      <c r="B398" s="148"/>
      <c r="C398" s="75">
        <v>10</v>
      </c>
      <c r="D398" s="76" t="s">
        <v>427</v>
      </c>
      <c r="E398" s="76">
        <v>145087837.87220001</v>
      </c>
      <c r="F398" s="76"/>
      <c r="G398" s="76">
        <v>0</v>
      </c>
      <c r="H398" s="76">
        <v>6167804.9824000001</v>
      </c>
      <c r="I398" s="76">
        <v>2957307.4241999998</v>
      </c>
      <c r="J398" s="76">
        <v>33471924.306600001</v>
      </c>
      <c r="K398" s="125">
        <f t="shared" si="46"/>
        <v>187684874.58540002</v>
      </c>
      <c r="L398" s="73"/>
      <c r="M398" s="145"/>
      <c r="N398" s="148"/>
      <c r="O398" s="78">
        <v>8</v>
      </c>
      <c r="P398" s="76" t="s">
        <v>386</v>
      </c>
      <c r="Q398" s="76">
        <v>140187904.72569999</v>
      </c>
      <c r="R398" s="76">
        <v>0</v>
      </c>
      <c r="S398" s="76">
        <v>5959504.7380999997</v>
      </c>
      <c r="T398" s="76">
        <v>2857432.6938999998</v>
      </c>
      <c r="U398" s="76">
        <v>27607143.020799998</v>
      </c>
      <c r="V398" s="77">
        <f t="shared" si="47"/>
        <v>176611985.17849997</v>
      </c>
    </row>
    <row r="399" spans="1:22" ht="24.9" customHeight="1" x14ac:dyDescent="0.3">
      <c r="A399" s="153"/>
      <c r="B399" s="148"/>
      <c r="C399" s="75">
        <v>11</v>
      </c>
      <c r="D399" s="76" t="s">
        <v>428</v>
      </c>
      <c r="E399" s="76">
        <v>134476373.75080001</v>
      </c>
      <c r="F399" s="76"/>
      <c r="G399" s="76">
        <v>0</v>
      </c>
      <c r="H399" s="76">
        <v>5716702.7932000002</v>
      </c>
      <c r="I399" s="76">
        <v>2741015.2656999999</v>
      </c>
      <c r="J399" s="76">
        <v>27914749.8389</v>
      </c>
      <c r="K399" s="125">
        <f t="shared" si="46"/>
        <v>170848841.64860001</v>
      </c>
      <c r="L399" s="73"/>
      <c r="M399" s="145"/>
      <c r="N399" s="148"/>
      <c r="O399" s="78">
        <v>9</v>
      </c>
      <c r="P399" s="76" t="s">
        <v>778</v>
      </c>
      <c r="Q399" s="76">
        <v>151547089.38100001</v>
      </c>
      <c r="R399" s="76">
        <v>0</v>
      </c>
      <c r="S399" s="76">
        <v>6442393.1506000003</v>
      </c>
      <c r="T399" s="76">
        <v>3088965.5474</v>
      </c>
      <c r="U399" s="76">
        <v>29459630.296300001</v>
      </c>
      <c r="V399" s="77">
        <f t="shared" si="47"/>
        <v>190538078.37529999</v>
      </c>
    </row>
    <row r="400" spans="1:22" ht="24.9" customHeight="1" x14ac:dyDescent="0.3">
      <c r="A400" s="153"/>
      <c r="B400" s="148"/>
      <c r="C400" s="75">
        <v>12</v>
      </c>
      <c r="D400" s="76" t="s">
        <v>429</v>
      </c>
      <c r="E400" s="76">
        <v>131744339.7552</v>
      </c>
      <c r="F400" s="76"/>
      <c r="G400" s="76">
        <v>0</v>
      </c>
      <c r="H400" s="76">
        <v>5600561.7496999996</v>
      </c>
      <c r="I400" s="76">
        <v>2685328.5551999998</v>
      </c>
      <c r="J400" s="76">
        <v>30653106.84</v>
      </c>
      <c r="K400" s="125">
        <f t="shared" si="46"/>
        <v>170683336.90010002</v>
      </c>
      <c r="L400" s="73"/>
      <c r="M400" s="145"/>
      <c r="N400" s="148"/>
      <c r="O400" s="78">
        <v>10</v>
      </c>
      <c r="P400" s="76" t="s">
        <v>779</v>
      </c>
      <c r="Q400" s="76">
        <v>200029798.82839999</v>
      </c>
      <c r="R400" s="76">
        <v>0</v>
      </c>
      <c r="S400" s="76">
        <v>8503433.5607999992</v>
      </c>
      <c r="T400" s="76">
        <v>4077182.6074999999</v>
      </c>
      <c r="U400" s="76">
        <v>34117601.589900002</v>
      </c>
      <c r="V400" s="77">
        <f t="shared" si="47"/>
        <v>246728016.58659995</v>
      </c>
    </row>
    <row r="401" spans="1:22" ht="24.9" customHeight="1" x14ac:dyDescent="0.3">
      <c r="A401" s="153"/>
      <c r="B401" s="148"/>
      <c r="C401" s="75">
        <v>13</v>
      </c>
      <c r="D401" s="76" t="s">
        <v>430</v>
      </c>
      <c r="E401" s="76">
        <v>137654208.5932</v>
      </c>
      <c r="F401" s="76"/>
      <c r="G401" s="76">
        <v>0</v>
      </c>
      <c r="H401" s="76">
        <v>5851795.2024999997</v>
      </c>
      <c r="I401" s="76">
        <v>2805788.6795000001</v>
      </c>
      <c r="J401" s="76">
        <v>31355814.062899999</v>
      </c>
      <c r="K401" s="125">
        <f t="shared" si="46"/>
        <v>177667606.5381</v>
      </c>
      <c r="L401" s="73"/>
      <c r="M401" s="145"/>
      <c r="N401" s="148"/>
      <c r="O401" s="78">
        <v>11</v>
      </c>
      <c r="P401" s="76" t="s">
        <v>780</v>
      </c>
      <c r="Q401" s="76">
        <v>124894599.2298</v>
      </c>
      <c r="R401" s="76">
        <v>0</v>
      </c>
      <c r="S401" s="76">
        <v>5309373.5676999995</v>
      </c>
      <c r="T401" s="76">
        <v>2545711.1427000002</v>
      </c>
      <c r="U401" s="76">
        <v>25137581.446400002</v>
      </c>
      <c r="V401" s="77">
        <f t="shared" si="47"/>
        <v>157887265.38660002</v>
      </c>
    </row>
    <row r="402" spans="1:22" ht="24.9" customHeight="1" x14ac:dyDescent="0.3">
      <c r="A402" s="153"/>
      <c r="B402" s="148"/>
      <c r="C402" s="75">
        <v>14</v>
      </c>
      <c r="D402" s="76" t="s">
        <v>431</v>
      </c>
      <c r="E402" s="76">
        <v>122788171.7704</v>
      </c>
      <c r="F402" s="76"/>
      <c r="G402" s="76">
        <v>0</v>
      </c>
      <c r="H402" s="76">
        <v>5219827.5798000004</v>
      </c>
      <c r="I402" s="76">
        <v>2502776.0928000002</v>
      </c>
      <c r="J402" s="76">
        <v>28565272.702799998</v>
      </c>
      <c r="K402" s="125">
        <f t="shared" si="46"/>
        <v>159076048.14579999</v>
      </c>
      <c r="L402" s="73"/>
      <c r="M402" s="145"/>
      <c r="N402" s="148"/>
      <c r="O402" s="78">
        <v>12</v>
      </c>
      <c r="P402" s="76" t="s">
        <v>781</v>
      </c>
      <c r="Q402" s="76">
        <v>144255326.44499999</v>
      </c>
      <c r="R402" s="76">
        <v>0</v>
      </c>
      <c r="S402" s="76">
        <v>6132414.2273000004</v>
      </c>
      <c r="T402" s="76">
        <v>2940338.4468999999</v>
      </c>
      <c r="U402" s="76">
        <v>29708253.134799998</v>
      </c>
      <c r="V402" s="77">
        <f t="shared" si="47"/>
        <v>183036332.25399998</v>
      </c>
    </row>
    <row r="403" spans="1:22" ht="24.9" customHeight="1" x14ac:dyDescent="0.3">
      <c r="A403" s="153"/>
      <c r="B403" s="148"/>
      <c r="C403" s="75">
        <v>15</v>
      </c>
      <c r="D403" s="76" t="s">
        <v>432</v>
      </c>
      <c r="E403" s="76">
        <v>122147433.38959999</v>
      </c>
      <c r="F403" s="76"/>
      <c r="G403" s="76">
        <v>0</v>
      </c>
      <c r="H403" s="76">
        <v>5192589.2569000004</v>
      </c>
      <c r="I403" s="76">
        <v>2489716.0016999999</v>
      </c>
      <c r="J403" s="76">
        <v>25921226.861699998</v>
      </c>
      <c r="K403" s="125">
        <f t="shared" si="46"/>
        <v>155750965.50989997</v>
      </c>
      <c r="L403" s="73"/>
      <c r="M403" s="145"/>
      <c r="N403" s="148"/>
      <c r="O403" s="78">
        <v>13</v>
      </c>
      <c r="P403" s="76" t="s">
        <v>782</v>
      </c>
      <c r="Q403" s="76">
        <v>152833776.10870001</v>
      </c>
      <c r="R403" s="76">
        <v>0</v>
      </c>
      <c r="S403" s="76">
        <v>6497091.2763999999</v>
      </c>
      <c r="T403" s="76">
        <v>3115191.9235999999</v>
      </c>
      <c r="U403" s="76">
        <v>32629542.751499999</v>
      </c>
      <c r="V403" s="77">
        <f t="shared" si="47"/>
        <v>195075602.06020001</v>
      </c>
    </row>
    <row r="404" spans="1:22" ht="24.9" customHeight="1" x14ac:dyDescent="0.3">
      <c r="A404" s="153"/>
      <c r="B404" s="148"/>
      <c r="C404" s="75">
        <v>16</v>
      </c>
      <c r="D404" s="76" t="s">
        <v>433</v>
      </c>
      <c r="E404" s="76">
        <v>132013387.08679999</v>
      </c>
      <c r="F404" s="76"/>
      <c r="G404" s="76">
        <v>0</v>
      </c>
      <c r="H404" s="76">
        <v>5611999.1761999996</v>
      </c>
      <c r="I404" s="76">
        <v>2690812.5136000002</v>
      </c>
      <c r="J404" s="76">
        <v>30778855.053300001</v>
      </c>
      <c r="K404" s="125">
        <f t="shared" si="46"/>
        <v>171095053.82989997</v>
      </c>
      <c r="L404" s="73"/>
      <c r="M404" s="146"/>
      <c r="N404" s="149"/>
      <c r="O404" s="78">
        <v>14</v>
      </c>
      <c r="P404" s="76" t="s">
        <v>783</v>
      </c>
      <c r="Q404" s="76">
        <v>168790690.55559999</v>
      </c>
      <c r="R404" s="76">
        <v>0</v>
      </c>
      <c r="S404" s="76">
        <v>7175433.0166999996</v>
      </c>
      <c r="T404" s="76">
        <v>3440439.7338</v>
      </c>
      <c r="U404" s="76">
        <v>34228924.391099997</v>
      </c>
      <c r="V404" s="77">
        <f t="shared" si="47"/>
        <v>213635487.69719997</v>
      </c>
    </row>
    <row r="405" spans="1:22" ht="24.9" customHeight="1" x14ac:dyDescent="0.3">
      <c r="A405" s="153"/>
      <c r="B405" s="148"/>
      <c r="C405" s="75">
        <v>17</v>
      </c>
      <c r="D405" s="76" t="s">
        <v>434</v>
      </c>
      <c r="E405" s="76">
        <v>150750136.5553</v>
      </c>
      <c r="F405" s="76"/>
      <c r="G405" s="76">
        <v>0</v>
      </c>
      <c r="H405" s="76">
        <v>6408514.0214</v>
      </c>
      <c r="I405" s="76">
        <v>3072721.3566999999</v>
      </c>
      <c r="J405" s="76">
        <v>35437113.705600001</v>
      </c>
      <c r="K405" s="125">
        <f t="shared" si="46"/>
        <v>195668485.639</v>
      </c>
      <c r="L405" s="73"/>
      <c r="M405" s="74"/>
      <c r="N405" s="150" t="s">
        <v>846</v>
      </c>
      <c r="O405" s="151"/>
      <c r="P405" s="152"/>
      <c r="Q405" s="79">
        <f>SUM(Q391:Q404)</f>
        <v>2170614330.8169999</v>
      </c>
      <c r="R405" s="79">
        <f t="shared" ref="R405:U405" si="48">SUM(R391:R404)</f>
        <v>0</v>
      </c>
      <c r="S405" s="79">
        <f t="shared" si="48"/>
        <v>92274625.362800002</v>
      </c>
      <c r="T405" s="79">
        <f t="shared" si="48"/>
        <v>44243362.983900011</v>
      </c>
      <c r="U405" s="79">
        <f t="shared" si="48"/>
        <v>430131413.88260001</v>
      </c>
      <c r="V405" s="79">
        <f>Q405+R405+S405+T405+U405</f>
        <v>2737263733.0462999</v>
      </c>
    </row>
    <row r="406" spans="1:22" ht="24.9" customHeight="1" x14ac:dyDescent="0.3">
      <c r="A406" s="153"/>
      <c r="B406" s="148"/>
      <c r="C406" s="75">
        <v>18</v>
      </c>
      <c r="D406" s="76" t="s">
        <v>435</v>
      </c>
      <c r="E406" s="76">
        <v>181242618.50099999</v>
      </c>
      <c r="F406" s="76"/>
      <c r="G406" s="76">
        <v>0</v>
      </c>
      <c r="H406" s="76">
        <v>7704774.8578000003</v>
      </c>
      <c r="I406" s="76">
        <v>3694245.8383999998</v>
      </c>
      <c r="J406" s="76">
        <v>40034279.8759</v>
      </c>
      <c r="K406" s="125">
        <f t="shared" si="46"/>
        <v>232675919.0731</v>
      </c>
      <c r="L406" s="73"/>
      <c r="M406" s="144">
        <v>37</v>
      </c>
      <c r="N406" s="147" t="s">
        <v>59</v>
      </c>
      <c r="O406" s="78">
        <v>1</v>
      </c>
      <c r="P406" s="76" t="s">
        <v>784</v>
      </c>
      <c r="Q406" s="76">
        <v>111498195.0367</v>
      </c>
      <c r="R406" s="76">
        <v>0</v>
      </c>
      <c r="S406" s="76">
        <v>4739881.2537000002</v>
      </c>
      <c r="T406" s="76">
        <v>2272653.8957000002</v>
      </c>
      <c r="U406" s="76">
        <v>206446680.51769999</v>
      </c>
      <c r="V406" s="77">
        <f t="shared" si="47"/>
        <v>324957410.70379996</v>
      </c>
    </row>
    <row r="407" spans="1:22" ht="24.9" customHeight="1" x14ac:dyDescent="0.3">
      <c r="A407" s="153"/>
      <c r="B407" s="148"/>
      <c r="C407" s="75">
        <v>19</v>
      </c>
      <c r="D407" s="76" t="s">
        <v>436</v>
      </c>
      <c r="E407" s="76">
        <v>124608777.4677</v>
      </c>
      <c r="F407" s="76"/>
      <c r="G407" s="76">
        <v>0</v>
      </c>
      <c r="H407" s="76">
        <v>5297223.0462999996</v>
      </c>
      <c r="I407" s="76">
        <v>2539885.2730999999</v>
      </c>
      <c r="J407" s="76">
        <v>29800168.433499999</v>
      </c>
      <c r="K407" s="125">
        <f t="shared" si="46"/>
        <v>162246054.22060001</v>
      </c>
      <c r="L407" s="73"/>
      <c r="M407" s="145"/>
      <c r="N407" s="148"/>
      <c r="O407" s="78">
        <v>2</v>
      </c>
      <c r="P407" s="76" t="s">
        <v>785</v>
      </c>
      <c r="Q407" s="76">
        <v>284628501.23909998</v>
      </c>
      <c r="R407" s="76">
        <v>0</v>
      </c>
      <c r="S407" s="76">
        <v>12099794.9505</v>
      </c>
      <c r="T407" s="76">
        <v>5801547.4775999999</v>
      </c>
      <c r="U407" s="76">
        <v>247833417.5354</v>
      </c>
      <c r="V407" s="77">
        <f t="shared" si="47"/>
        <v>550363261.2026</v>
      </c>
    </row>
    <row r="408" spans="1:22" ht="24.9" customHeight="1" x14ac:dyDescent="0.3">
      <c r="A408" s="153"/>
      <c r="B408" s="148"/>
      <c r="C408" s="75">
        <v>20</v>
      </c>
      <c r="D408" s="76" t="s">
        <v>437</v>
      </c>
      <c r="E408" s="76">
        <v>120068856.2403</v>
      </c>
      <c r="F408" s="76"/>
      <c r="G408" s="76">
        <v>0</v>
      </c>
      <c r="H408" s="76">
        <v>5104227.2089</v>
      </c>
      <c r="I408" s="76">
        <v>2447348.6211999999</v>
      </c>
      <c r="J408" s="76">
        <v>28066877.590500001</v>
      </c>
      <c r="K408" s="125">
        <f t="shared" si="46"/>
        <v>155687309.6609</v>
      </c>
      <c r="L408" s="73"/>
      <c r="M408" s="145"/>
      <c r="N408" s="148"/>
      <c r="O408" s="78">
        <v>3</v>
      </c>
      <c r="P408" s="76" t="s">
        <v>786</v>
      </c>
      <c r="Q408" s="76">
        <v>160323451.16440001</v>
      </c>
      <c r="R408" s="76">
        <v>0</v>
      </c>
      <c r="S408" s="76">
        <v>6815483.6090000002</v>
      </c>
      <c r="T408" s="76">
        <v>3267853.0422999999</v>
      </c>
      <c r="U408" s="76">
        <v>216146304.58180001</v>
      </c>
      <c r="V408" s="77">
        <f t="shared" si="47"/>
        <v>386553092.39750004</v>
      </c>
    </row>
    <row r="409" spans="1:22" ht="24.9" customHeight="1" x14ac:dyDescent="0.3">
      <c r="A409" s="153"/>
      <c r="B409" s="148"/>
      <c r="C409" s="75">
        <v>21</v>
      </c>
      <c r="D409" s="76" t="s">
        <v>438</v>
      </c>
      <c r="E409" s="76">
        <v>174941564.2044</v>
      </c>
      <c r="F409" s="76"/>
      <c r="G409" s="76">
        <v>0</v>
      </c>
      <c r="H409" s="76">
        <v>7436911.7849000003</v>
      </c>
      <c r="I409" s="76">
        <v>3565812.2294000001</v>
      </c>
      <c r="J409" s="76">
        <v>40233476.999799997</v>
      </c>
      <c r="K409" s="125">
        <f t="shared" si="46"/>
        <v>226177765.21850002</v>
      </c>
      <c r="L409" s="73"/>
      <c r="M409" s="145"/>
      <c r="N409" s="148"/>
      <c r="O409" s="78">
        <v>4</v>
      </c>
      <c r="P409" s="76" t="s">
        <v>787</v>
      </c>
      <c r="Q409" s="76">
        <v>137399323.14879999</v>
      </c>
      <c r="R409" s="76">
        <v>0</v>
      </c>
      <c r="S409" s="76">
        <v>5840959.8097000001</v>
      </c>
      <c r="T409" s="76">
        <v>2800593.3810999999</v>
      </c>
      <c r="U409" s="76">
        <v>212155120.66060001</v>
      </c>
      <c r="V409" s="77">
        <f t="shared" si="47"/>
        <v>358195997.00020003</v>
      </c>
    </row>
    <row r="410" spans="1:22" ht="24.9" customHeight="1" x14ac:dyDescent="0.3">
      <c r="A410" s="153"/>
      <c r="B410" s="148"/>
      <c r="C410" s="75">
        <v>22</v>
      </c>
      <c r="D410" s="76" t="s">
        <v>439</v>
      </c>
      <c r="E410" s="76">
        <v>116430407.8133</v>
      </c>
      <c r="F410" s="76"/>
      <c r="G410" s="76">
        <v>0</v>
      </c>
      <c r="H410" s="76">
        <v>4949553.7319999998</v>
      </c>
      <c r="I410" s="76">
        <v>2373186.5776999998</v>
      </c>
      <c r="J410" s="76">
        <v>27353020.845899999</v>
      </c>
      <c r="K410" s="125">
        <f t="shared" si="46"/>
        <v>151106168.9689</v>
      </c>
      <c r="L410" s="73"/>
      <c r="M410" s="145"/>
      <c r="N410" s="148"/>
      <c r="O410" s="78">
        <v>5</v>
      </c>
      <c r="P410" s="76" t="s">
        <v>788</v>
      </c>
      <c r="Q410" s="76">
        <v>130552720.03</v>
      </c>
      <c r="R410" s="76">
        <v>0</v>
      </c>
      <c r="S410" s="76">
        <v>5549905.0015000002</v>
      </c>
      <c r="T410" s="76">
        <v>2661039.9180000001</v>
      </c>
      <c r="U410" s="76">
        <v>208683653.87490001</v>
      </c>
      <c r="V410" s="77">
        <f t="shared" si="47"/>
        <v>347447318.82440007</v>
      </c>
    </row>
    <row r="411" spans="1:22" ht="24.9" customHeight="1" x14ac:dyDescent="0.3">
      <c r="A411" s="153"/>
      <c r="B411" s="148"/>
      <c r="C411" s="75">
        <v>23</v>
      </c>
      <c r="D411" s="76" t="s">
        <v>440</v>
      </c>
      <c r="E411" s="76">
        <v>117502131.8391</v>
      </c>
      <c r="F411" s="76"/>
      <c r="G411" s="76">
        <v>0</v>
      </c>
      <c r="H411" s="76">
        <v>4995113.6140999999</v>
      </c>
      <c r="I411" s="76">
        <v>2395031.3957000002</v>
      </c>
      <c r="J411" s="76">
        <v>27084570.2498</v>
      </c>
      <c r="K411" s="125">
        <f t="shared" si="46"/>
        <v>151976847.09869999</v>
      </c>
      <c r="L411" s="73"/>
      <c r="M411" s="146"/>
      <c r="N411" s="149"/>
      <c r="O411" s="78">
        <v>6</v>
      </c>
      <c r="P411" s="76" t="s">
        <v>789</v>
      </c>
      <c r="Q411" s="76">
        <v>134291482.48190001</v>
      </c>
      <c r="R411" s="76">
        <v>0</v>
      </c>
      <c r="S411" s="76">
        <v>5708842.9112</v>
      </c>
      <c r="T411" s="76">
        <v>2737246.6497999998</v>
      </c>
      <c r="U411" s="76">
        <v>208021004.46939999</v>
      </c>
      <c r="V411" s="77">
        <f t="shared" si="47"/>
        <v>350758576.51230001</v>
      </c>
    </row>
    <row r="412" spans="1:22" ht="24.9" customHeight="1" x14ac:dyDescent="0.3">
      <c r="A412" s="153"/>
      <c r="B412" s="148"/>
      <c r="C412" s="75">
        <v>24</v>
      </c>
      <c r="D412" s="76" t="s">
        <v>441</v>
      </c>
      <c r="E412" s="76">
        <v>151591888.09599999</v>
      </c>
      <c r="F412" s="76"/>
      <c r="G412" s="76">
        <v>0</v>
      </c>
      <c r="H412" s="76">
        <v>6444297.5813999996</v>
      </c>
      <c r="I412" s="76">
        <v>3089878.6740999999</v>
      </c>
      <c r="J412" s="76">
        <v>34443541.899700001</v>
      </c>
      <c r="K412" s="125">
        <f t="shared" si="46"/>
        <v>195569606.25120002</v>
      </c>
      <c r="L412" s="73"/>
      <c r="M412" s="74"/>
      <c r="N412" s="150"/>
      <c r="O412" s="151"/>
      <c r="P412" s="152"/>
      <c r="Q412" s="85">
        <f>SUM(Q406:Q411)</f>
        <v>958693673.10089993</v>
      </c>
      <c r="R412" s="85">
        <f t="shared" ref="R412:U412" si="49">SUM(R406:R411)</f>
        <v>0</v>
      </c>
      <c r="S412" s="85">
        <f t="shared" si="49"/>
        <v>40754867.535600007</v>
      </c>
      <c r="T412" s="85">
        <f t="shared" si="49"/>
        <v>19540934.364500001</v>
      </c>
      <c r="U412" s="85">
        <f t="shared" si="49"/>
        <v>1299286181.6398001</v>
      </c>
      <c r="V412" s="79">
        <f>Q412+R412+S412+T412+U412</f>
        <v>2318275656.6408</v>
      </c>
    </row>
    <row r="413" spans="1:22" ht="24.9" customHeight="1" x14ac:dyDescent="0.3">
      <c r="A413" s="153"/>
      <c r="B413" s="148"/>
      <c r="C413" s="75">
        <v>25</v>
      </c>
      <c r="D413" s="76" t="s">
        <v>442</v>
      </c>
      <c r="E413" s="76">
        <v>154893296.1654</v>
      </c>
      <c r="F413" s="76"/>
      <c r="G413" s="76">
        <v>0</v>
      </c>
      <c r="H413" s="76">
        <v>6584643.1915999996</v>
      </c>
      <c r="I413" s="76">
        <v>3157170.8657</v>
      </c>
      <c r="J413" s="76">
        <v>36236545.902500004</v>
      </c>
      <c r="K413" s="125">
        <f t="shared" si="46"/>
        <v>200871656.1252</v>
      </c>
      <c r="L413" s="73"/>
      <c r="M413" s="150"/>
      <c r="N413" s="151"/>
      <c r="O413" s="151"/>
      <c r="P413" s="152"/>
      <c r="Q413" s="79">
        <v>105512096947.18938</v>
      </c>
      <c r="R413" s="79">
        <v>-774468886.32239759</v>
      </c>
      <c r="S413" s="79">
        <v>4485407231.8790979</v>
      </c>
      <c r="T413" s="79">
        <v>2150640000</v>
      </c>
      <c r="U413" s="79">
        <v>26815086553.24033</v>
      </c>
      <c r="V413" s="80">
        <f>Q413+R413+S413+T413+U413</f>
        <v>138188761845.98642</v>
      </c>
    </row>
    <row r="414" spans="1:22" x14ac:dyDescent="0.3">
      <c r="E414" s="92">
        <f>SUM(E389:E413)</f>
        <v>3462361422.2767005</v>
      </c>
      <c r="F414" s="92"/>
      <c r="G414" s="92">
        <f t="shared" ref="G414:J414" si="50">SUM(G389:G413)</f>
        <v>0</v>
      </c>
      <c r="H414" s="92">
        <f t="shared" si="50"/>
        <v>147187871.45949998</v>
      </c>
      <c r="I414" s="92">
        <f t="shared" si="50"/>
        <v>70572883.912300006</v>
      </c>
      <c r="J414" s="92">
        <f t="shared" si="50"/>
        <v>796255515.87390018</v>
      </c>
      <c r="K414" s="125">
        <f t="shared" si="46"/>
        <v>4476377693.5224009</v>
      </c>
      <c r="V414" s="120"/>
    </row>
    <row r="415" spans="1:22" x14ac:dyDescent="0.3">
      <c r="P415" s="19"/>
    </row>
    <row r="416" spans="1:22" x14ac:dyDescent="0.3">
      <c r="P416" s="19"/>
      <c r="V416" s="19"/>
    </row>
    <row r="417" spans="11:22" x14ac:dyDescent="0.3">
      <c r="P417" s="19"/>
      <c r="V417" s="19"/>
    </row>
    <row r="418" spans="11:22" x14ac:dyDescent="0.3">
      <c r="P418" s="19"/>
    </row>
    <row r="419" spans="11:22" x14ac:dyDescent="0.3">
      <c r="P419" s="19"/>
      <c r="Q419" s="120"/>
    </row>
    <row r="420" spans="11:22" x14ac:dyDescent="0.3">
      <c r="Q420" s="25"/>
    </row>
    <row r="421" spans="11:22" x14ac:dyDescent="0.3">
      <c r="K421" s="127"/>
    </row>
  </sheetData>
  <mergeCells count="116">
    <mergeCell ref="A1:V1"/>
    <mergeCell ref="B4:V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2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1"/>
  <sheetViews>
    <sheetView topLeftCell="A27" zoomScale="79" zoomScaleNormal="97" workbookViewId="0">
      <selection activeCell="A46" sqref="A46:XFD46"/>
    </sheetView>
  </sheetViews>
  <sheetFormatPr defaultRowHeight="12.5" x14ac:dyDescent="0.25"/>
  <cols>
    <col min="1" max="1" width="6.453125" customWidth="1"/>
    <col min="2" max="2" width="19.453125" customWidth="1"/>
    <col min="3" max="3" width="8.453125" customWidth="1"/>
    <col min="4" max="4" width="27.54296875" customWidth="1"/>
    <col min="5" max="5" width="24.453125" customWidth="1"/>
    <col min="6" max="7" width="23.6328125" customWidth="1"/>
    <col min="8" max="8" width="24.453125" customWidth="1"/>
    <col min="9" max="9" width="26" customWidth="1"/>
    <col min="10" max="10" width="7.08984375" customWidth="1"/>
    <col min="12" max="12" width="18.6328125" bestFit="1" customWidth="1"/>
  </cols>
  <sheetData>
    <row r="1" spans="1:10" ht="27.5" x14ac:dyDescent="0.55000000000000004">
      <c r="A1" s="158"/>
      <c r="B1" s="158"/>
      <c r="C1" s="158"/>
      <c r="D1" s="158"/>
      <c r="E1" s="158"/>
      <c r="F1" s="158"/>
      <c r="G1" s="158"/>
      <c r="H1" s="158"/>
      <c r="I1" s="158"/>
      <c r="J1" s="158"/>
    </row>
    <row r="2" spans="1:10" ht="25" x14ac:dyDescent="0.5">
      <c r="A2" s="159"/>
      <c r="B2" s="160"/>
      <c r="C2" s="160"/>
      <c r="D2" s="160"/>
      <c r="E2" s="160"/>
      <c r="F2" s="160"/>
      <c r="G2" s="160"/>
      <c r="H2" s="160"/>
      <c r="I2" s="160"/>
      <c r="J2" s="161"/>
    </row>
    <row r="3" spans="1:10" ht="40.5" customHeight="1" x14ac:dyDescent="0.4">
      <c r="A3" s="162" t="s">
        <v>908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7.5" x14ac:dyDescent="0.35">
      <c r="A4" s="65"/>
      <c r="B4" s="66">
        <v>1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7" t="s">
        <v>907</v>
      </c>
      <c r="J4" s="68"/>
    </row>
    <row r="5" spans="1:10" ht="63.75" customHeight="1" x14ac:dyDescent="0.35">
      <c r="A5" s="113" t="s">
        <v>0</v>
      </c>
      <c r="B5" s="113" t="s">
        <v>13</v>
      </c>
      <c r="C5" s="114" t="s">
        <v>1</v>
      </c>
      <c r="D5" s="115" t="s">
        <v>4</v>
      </c>
      <c r="E5" s="116" t="s">
        <v>878</v>
      </c>
      <c r="F5" s="118" t="s">
        <v>914</v>
      </c>
      <c r="G5" s="117" t="s">
        <v>909</v>
      </c>
      <c r="H5" s="113" t="s">
        <v>9</v>
      </c>
      <c r="I5" s="113" t="s">
        <v>12</v>
      </c>
      <c r="J5" s="113" t="s">
        <v>0</v>
      </c>
    </row>
    <row r="6" spans="1:10" ht="18" x14ac:dyDescent="0.4">
      <c r="A6" s="40"/>
      <c r="B6" s="40"/>
      <c r="C6" s="40"/>
      <c r="D6" s="55" t="s">
        <v>898</v>
      </c>
      <c r="E6" s="55" t="s">
        <v>898</v>
      </c>
      <c r="F6" s="55" t="s">
        <v>898</v>
      </c>
      <c r="G6" s="55" t="s">
        <v>898</v>
      </c>
      <c r="H6" s="55" t="s">
        <v>898</v>
      </c>
      <c r="I6" s="55" t="s">
        <v>898</v>
      </c>
      <c r="J6" s="40"/>
    </row>
    <row r="7" spans="1:10" ht="18" x14ac:dyDescent="0.4">
      <c r="A7" s="70">
        <v>1</v>
      </c>
      <c r="B7" s="40" t="s">
        <v>23</v>
      </c>
      <c r="C7" s="70">
        <v>17</v>
      </c>
      <c r="D7" s="40">
        <v>2190026928.5867</v>
      </c>
      <c r="E7" s="40">
        <v>0</v>
      </c>
      <c r="F7" s="40">
        <v>93099871.083100006</v>
      </c>
      <c r="G7" s="40">
        <v>44639047.559099995</v>
      </c>
      <c r="H7" s="40">
        <v>474863822.5596</v>
      </c>
      <c r="I7" s="40">
        <f>D7+E7+F7+G7+H7</f>
        <v>2802629669.7884998</v>
      </c>
      <c r="J7" s="71">
        <v>1</v>
      </c>
    </row>
    <row r="8" spans="1:10" ht="18" x14ac:dyDescent="0.4">
      <c r="A8" s="70">
        <v>2</v>
      </c>
      <c r="B8" s="40" t="s">
        <v>24</v>
      </c>
      <c r="C8" s="70">
        <v>21</v>
      </c>
      <c r="D8" s="40">
        <v>2762404650.3351002</v>
      </c>
      <c r="E8" s="40">
        <v>0</v>
      </c>
      <c r="F8" s="40">
        <v>117432125.3627</v>
      </c>
      <c r="G8" s="40">
        <v>56305751.748799995</v>
      </c>
      <c r="H8" s="40">
        <v>562851760.91470003</v>
      </c>
      <c r="I8" s="40">
        <f t="shared" ref="I8:I43" si="0">D8+E8+F8+G8+H8</f>
        <v>3498994288.3613</v>
      </c>
      <c r="J8" s="71">
        <v>2</v>
      </c>
    </row>
    <row r="9" spans="1:10" ht="18" x14ac:dyDescent="0.4">
      <c r="A9" s="70">
        <v>3</v>
      </c>
      <c r="B9" s="40" t="s">
        <v>25</v>
      </c>
      <c r="C9" s="70">
        <v>31</v>
      </c>
      <c r="D9" s="40">
        <v>3679360667.7455001</v>
      </c>
      <c r="E9" s="40">
        <v>0</v>
      </c>
      <c r="F9" s="40">
        <v>156412690.34799999</v>
      </c>
      <c r="G9" s="40">
        <v>74995952.648300022</v>
      </c>
      <c r="H9" s="40">
        <v>784214052.81780005</v>
      </c>
      <c r="I9" s="40">
        <f t="shared" si="0"/>
        <v>4694983363.5596008</v>
      </c>
      <c r="J9" s="71">
        <v>3</v>
      </c>
    </row>
    <row r="10" spans="1:10" ht="18" x14ac:dyDescent="0.4">
      <c r="A10" s="70">
        <v>4</v>
      </c>
      <c r="B10" s="40" t="s">
        <v>26</v>
      </c>
      <c r="C10" s="70">
        <v>21</v>
      </c>
      <c r="D10" s="40">
        <v>2777332977.9345002</v>
      </c>
      <c r="E10" s="40">
        <v>0</v>
      </c>
      <c r="F10" s="40">
        <v>118066741.01809999</v>
      </c>
      <c r="G10" s="40">
        <v>56610034.000699997</v>
      </c>
      <c r="H10" s="40">
        <v>629363164.86489999</v>
      </c>
      <c r="I10" s="40">
        <f t="shared" si="0"/>
        <v>3581372917.8182001</v>
      </c>
      <c r="J10" s="71">
        <v>4</v>
      </c>
    </row>
    <row r="11" spans="1:10" ht="18" x14ac:dyDescent="0.4">
      <c r="A11" s="70">
        <v>5</v>
      </c>
      <c r="B11" s="40" t="s">
        <v>27</v>
      </c>
      <c r="C11" s="70">
        <v>20</v>
      </c>
      <c r="D11" s="40">
        <v>3152822529.5205002</v>
      </c>
      <c r="E11" s="40">
        <v>0</v>
      </c>
      <c r="F11" s="40">
        <v>134029114.99150001</v>
      </c>
      <c r="G11" s="40">
        <v>64263591.010600008</v>
      </c>
      <c r="H11" s="40">
        <v>617506441.48699999</v>
      </c>
      <c r="I11" s="40">
        <f t="shared" si="0"/>
        <v>3968621677.0096002</v>
      </c>
      <c r="J11" s="71">
        <v>5</v>
      </c>
    </row>
    <row r="12" spans="1:10" ht="18" x14ac:dyDescent="0.4">
      <c r="A12" s="70">
        <v>6</v>
      </c>
      <c r="B12" s="40" t="s">
        <v>28</v>
      </c>
      <c r="C12" s="70">
        <v>8</v>
      </c>
      <c r="D12" s="40">
        <v>1283314173.3276</v>
      </c>
      <c r="E12" s="40">
        <v>0</v>
      </c>
      <c r="F12" s="40">
        <v>54554755.7139</v>
      </c>
      <c r="G12" s="40">
        <v>26157633.802900001</v>
      </c>
      <c r="H12" s="40">
        <v>254170258.77880001</v>
      </c>
      <c r="I12" s="40">
        <f t="shared" si="0"/>
        <v>1618196821.6232002</v>
      </c>
      <c r="J12" s="71">
        <v>6</v>
      </c>
    </row>
    <row r="13" spans="1:10" ht="18" x14ac:dyDescent="0.4">
      <c r="A13" s="70">
        <v>7</v>
      </c>
      <c r="B13" s="40" t="s">
        <v>29</v>
      </c>
      <c r="C13" s="70">
        <v>23</v>
      </c>
      <c r="D13" s="40">
        <v>3430758870.4721999</v>
      </c>
      <c r="E13" s="40">
        <f>-139538498.52</f>
        <v>-139538498.52000001</v>
      </c>
      <c r="F13" s="40">
        <v>145844420.62740001</v>
      </c>
      <c r="G13" s="40">
        <v>69928733.014500007</v>
      </c>
      <c r="H13" s="40">
        <v>646424170.01310003</v>
      </c>
      <c r="I13" s="40">
        <f t="shared" si="0"/>
        <v>4153417695.6072001</v>
      </c>
      <c r="J13" s="71">
        <v>7</v>
      </c>
    </row>
    <row r="14" spans="1:10" ht="18" x14ac:dyDescent="0.4">
      <c r="A14" s="70">
        <v>8</v>
      </c>
      <c r="B14" s="40" t="s">
        <v>30</v>
      </c>
      <c r="C14" s="70">
        <v>27</v>
      </c>
      <c r="D14" s="40">
        <v>3724776016.8952999</v>
      </c>
      <c r="E14" s="40">
        <v>0</v>
      </c>
      <c r="F14" s="40">
        <v>158343334.71419999</v>
      </c>
      <c r="G14" s="40">
        <v>75921648.083499998</v>
      </c>
      <c r="H14" s="40">
        <v>707803008.61000001</v>
      </c>
      <c r="I14" s="40">
        <f t="shared" si="0"/>
        <v>4666844008.3029995</v>
      </c>
      <c r="J14" s="71">
        <v>8</v>
      </c>
    </row>
    <row r="15" spans="1:10" ht="18" x14ac:dyDescent="0.4">
      <c r="A15" s="70">
        <v>9</v>
      </c>
      <c r="B15" s="40" t="s">
        <v>31</v>
      </c>
      <c r="C15" s="70">
        <v>18</v>
      </c>
      <c r="D15" s="40">
        <v>2401245782.8972001</v>
      </c>
      <c r="E15" s="40">
        <f>-38551266.1</f>
        <v>-38551266.100000001</v>
      </c>
      <c r="F15" s="40">
        <v>102078960.7235</v>
      </c>
      <c r="G15" s="40">
        <v>48944295.298299998</v>
      </c>
      <c r="H15" s="40">
        <v>487995562.84930003</v>
      </c>
      <c r="I15" s="40">
        <f t="shared" si="0"/>
        <v>3001713335.6682997</v>
      </c>
      <c r="J15" s="71">
        <v>9</v>
      </c>
    </row>
    <row r="16" spans="1:10" ht="18" x14ac:dyDescent="0.4">
      <c r="A16" s="70">
        <v>10</v>
      </c>
      <c r="B16" s="40" t="s">
        <v>32</v>
      </c>
      <c r="C16" s="70">
        <v>25</v>
      </c>
      <c r="D16" s="40">
        <v>3076852079.3916001</v>
      </c>
      <c r="E16" s="40">
        <v>0</v>
      </c>
      <c r="F16" s="40">
        <v>130799547.8019</v>
      </c>
      <c r="G16" s="40">
        <v>62715094.737700008</v>
      </c>
      <c r="H16" s="40">
        <v>728657581.91270006</v>
      </c>
      <c r="I16" s="40">
        <f t="shared" si="0"/>
        <v>3999024303.8439002</v>
      </c>
      <c r="J16" s="71">
        <v>10</v>
      </c>
    </row>
    <row r="17" spans="1:10" ht="18" x14ac:dyDescent="0.4">
      <c r="A17" s="70">
        <v>11</v>
      </c>
      <c r="B17" s="40" t="s">
        <v>33</v>
      </c>
      <c r="C17" s="70">
        <v>13</v>
      </c>
      <c r="D17" s="40">
        <v>1776286876.2251</v>
      </c>
      <c r="E17" s="40">
        <f>-48524499.2724</f>
        <v>-48524499.272399999</v>
      </c>
      <c r="F17" s="40">
        <v>75511436.423199996</v>
      </c>
      <c r="G17" s="40">
        <v>36205835.330799997</v>
      </c>
      <c r="H17" s="40">
        <v>378448834.8592</v>
      </c>
      <c r="I17" s="40">
        <f t="shared" si="0"/>
        <v>2217928483.5658998</v>
      </c>
      <c r="J17" s="71">
        <v>11</v>
      </c>
    </row>
    <row r="18" spans="1:10" ht="18" x14ac:dyDescent="0.4">
      <c r="A18" s="70">
        <v>12</v>
      </c>
      <c r="B18" s="40" t="s">
        <v>34</v>
      </c>
      <c r="C18" s="70">
        <v>18</v>
      </c>
      <c r="D18" s="40">
        <v>2354208295.1279001</v>
      </c>
      <c r="E18" s="40">
        <v>0</v>
      </c>
      <c r="F18" s="40">
        <v>100079357.892</v>
      </c>
      <c r="G18" s="40">
        <v>47985536.012500003</v>
      </c>
      <c r="H18" s="40">
        <v>512340230.85149997</v>
      </c>
      <c r="I18" s="40">
        <f t="shared" si="0"/>
        <v>3014613419.8839002</v>
      </c>
      <c r="J18" s="71">
        <v>12</v>
      </c>
    </row>
    <row r="19" spans="1:10" ht="18" x14ac:dyDescent="0.4">
      <c r="A19" s="70">
        <v>13</v>
      </c>
      <c r="B19" s="40" t="s">
        <v>35</v>
      </c>
      <c r="C19" s="70">
        <v>16</v>
      </c>
      <c r="D19" s="40">
        <v>1869326760.1635001</v>
      </c>
      <c r="E19" s="40">
        <v>0</v>
      </c>
      <c r="F19" s="40">
        <v>79466639.479100004</v>
      </c>
      <c r="G19" s="40">
        <v>38102255.758399993</v>
      </c>
      <c r="H19" s="40">
        <v>422128994.29930001</v>
      </c>
      <c r="I19" s="40">
        <f t="shared" si="0"/>
        <v>2409024649.7003002</v>
      </c>
      <c r="J19" s="71">
        <v>13</v>
      </c>
    </row>
    <row r="20" spans="1:10" ht="18" x14ac:dyDescent="0.4">
      <c r="A20" s="70">
        <v>14</v>
      </c>
      <c r="B20" s="40" t="s">
        <v>36</v>
      </c>
      <c r="C20" s="70">
        <v>17</v>
      </c>
      <c r="D20" s="40">
        <v>2391910627.8692999</v>
      </c>
      <c r="E20" s="40">
        <v>0</v>
      </c>
      <c r="F20" s="40">
        <v>101682115.4983</v>
      </c>
      <c r="G20" s="40">
        <v>48754017.9899</v>
      </c>
      <c r="H20" s="40">
        <v>507262524.10930002</v>
      </c>
      <c r="I20" s="40">
        <f t="shared" si="0"/>
        <v>3049609285.4668002</v>
      </c>
      <c r="J20" s="71">
        <v>14</v>
      </c>
    </row>
    <row r="21" spans="1:10" ht="18" x14ac:dyDescent="0.4">
      <c r="A21" s="70">
        <v>15</v>
      </c>
      <c r="B21" s="40" t="s">
        <v>37</v>
      </c>
      <c r="C21" s="70">
        <v>11</v>
      </c>
      <c r="D21" s="40">
        <v>1638938832.7901001</v>
      </c>
      <c r="E21" s="40">
        <f>-53983557.43</f>
        <v>-53983557.43</v>
      </c>
      <c r="F21" s="40">
        <v>69672656.556899995</v>
      </c>
      <c r="G21" s="40">
        <v>33406287.177800003</v>
      </c>
      <c r="H21" s="40">
        <v>326760285.50550002</v>
      </c>
      <c r="I21" s="40">
        <f t="shared" si="0"/>
        <v>2014794504.6003001</v>
      </c>
      <c r="J21" s="71">
        <v>15</v>
      </c>
    </row>
    <row r="22" spans="1:10" ht="18" x14ac:dyDescent="0.4">
      <c r="A22" s="70">
        <v>16</v>
      </c>
      <c r="B22" s="40" t="s">
        <v>38</v>
      </c>
      <c r="C22" s="70">
        <v>27</v>
      </c>
      <c r="D22" s="40">
        <v>3205692317.4212999</v>
      </c>
      <c r="E22" s="40">
        <v>0</v>
      </c>
      <c r="F22" s="40">
        <v>136276653.76539999</v>
      </c>
      <c r="G22" s="40">
        <v>65341229.3473</v>
      </c>
      <c r="H22" s="40">
        <v>703525563.12650001</v>
      </c>
      <c r="I22" s="40">
        <f t="shared" si="0"/>
        <v>4110835763.6605</v>
      </c>
      <c r="J22" s="71">
        <v>16</v>
      </c>
    </row>
    <row r="23" spans="1:10" ht="18" x14ac:dyDescent="0.4">
      <c r="A23" s="70">
        <v>17</v>
      </c>
      <c r="B23" s="40" t="s">
        <v>39</v>
      </c>
      <c r="C23" s="70">
        <v>27</v>
      </c>
      <c r="D23" s="40">
        <v>3367881605.5889001</v>
      </c>
      <c r="E23" s="40">
        <v>0</v>
      </c>
      <c r="F23" s="40">
        <v>143171455.66159999</v>
      </c>
      <c r="G23" s="40">
        <v>68647113.514299989</v>
      </c>
      <c r="H23" s="40">
        <v>732527423.93939996</v>
      </c>
      <c r="I23" s="40">
        <f t="shared" si="0"/>
        <v>4312227598.7041998</v>
      </c>
      <c r="J23" s="71">
        <v>17</v>
      </c>
    </row>
    <row r="24" spans="1:10" ht="18" x14ac:dyDescent="0.4">
      <c r="A24" s="70">
        <v>18</v>
      </c>
      <c r="B24" s="40" t="s">
        <v>40</v>
      </c>
      <c r="C24" s="70">
        <v>23</v>
      </c>
      <c r="D24" s="40">
        <v>3787501770.3179002</v>
      </c>
      <c r="E24" s="40">
        <v>0</v>
      </c>
      <c r="F24" s="40">
        <v>161009858.80199999</v>
      </c>
      <c r="G24" s="40">
        <v>77200179.344400018</v>
      </c>
      <c r="H24" s="40">
        <v>792853755.36329997</v>
      </c>
      <c r="I24" s="40">
        <f t="shared" si="0"/>
        <v>4818565563.8276005</v>
      </c>
      <c r="J24" s="71">
        <v>18</v>
      </c>
    </row>
    <row r="25" spans="1:10" ht="18" x14ac:dyDescent="0.4">
      <c r="A25" s="70">
        <v>19</v>
      </c>
      <c r="B25" s="40" t="s">
        <v>41</v>
      </c>
      <c r="C25" s="70">
        <v>44</v>
      </c>
      <c r="D25" s="40">
        <v>6030027428.9466</v>
      </c>
      <c r="E25" s="40">
        <v>0</v>
      </c>
      <c r="F25" s="40">
        <v>256341494.68000001</v>
      </c>
      <c r="G25" s="40">
        <v>122909302.01380001</v>
      </c>
      <c r="H25" s="40">
        <v>1385245637.1968</v>
      </c>
      <c r="I25" s="40">
        <f t="shared" si="0"/>
        <v>7794523862.8372002</v>
      </c>
      <c r="J25" s="71">
        <v>19</v>
      </c>
    </row>
    <row r="26" spans="1:10" ht="18" x14ac:dyDescent="0.4">
      <c r="A26" s="70">
        <v>20</v>
      </c>
      <c r="B26" s="40" t="s">
        <v>42</v>
      </c>
      <c r="C26" s="70">
        <v>34</v>
      </c>
      <c r="D26" s="40">
        <v>4590762521.3562002</v>
      </c>
      <c r="E26" s="40">
        <v>0</v>
      </c>
      <c r="F26" s="40">
        <v>195157143.1988</v>
      </c>
      <c r="G26" s="40">
        <v>93572943.715599969</v>
      </c>
      <c r="H26" s="40">
        <v>924583383.87580001</v>
      </c>
      <c r="I26" s="40">
        <f t="shared" si="0"/>
        <v>5804075992.1464005</v>
      </c>
      <c r="J26" s="71">
        <v>20</v>
      </c>
    </row>
    <row r="27" spans="1:10" ht="18" x14ac:dyDescent="0.4">
      <c r="A27" s="70">
        <v>21</v>
      </c>
      <c r="B27" s="40" t="s">
        <v>43</v>
      </c>
      <c r="C27" s="70">
        <v>21</v>
      </c>
      <c r="D27" s="40">
        <v>2897263919.4583001</v>
      </c>
      <c r="E27" s="40">
        <v>0</v>
      </c>
      <c r="F27" s="40">
        <v>123165105.3575</v>
      </c>
      <c r="G27" s="40">
        <v>59054571.523400009</v>
      </c>
      <c r="H27" s="40">
        <v>564138115.89859998</v>
      </c>
      <c r="I27" s="40">
        <f t="shared" si="0"/>
        <v>3643621712.2378001</v>
      </c>
      <c r="J27" s="71">
        <v>21</v>
      </c>
    </row>
    <row r="28" spans="1:10" ht="18" x14ac:dyDescent="0.4">
      <c r="A28" s="70">
        <v>22</v>
      </c>
      <c r="B28" s="40" t="s">
        <v>44</v>
      </c>
      <c r="C28" s="70">
        <v>21</v>
      </c>
      <c r="D28" s="40">
        <v>2994534481.039</v>
      </c>
      <c r="E28" s="40">
        <f>-89972595.51</f>
        <v>-89972595.510000005</v>
      </c>
      <c r="F28" s="40">
        <v>127300158.04799999</v>
      </c>
      <c r="G28" s="40">
        <v>61037225.328799993</v>
      </c>
      <c r="H28" s="40">
        <v>563343436.14359999</v>
      </c>
      <c r="I28" s="40">
        <f t="shared" si="0"/>
        <v>3656242705.0493999</v>
      </c>
      <c r="J28" s="71">
        <v>22</v>
      </c>
    </row>
    <row r="29" spans="1:10" ht="18" x14ac:dyDescent="0.4">
      <c r="A29" s="70">
        <v>23</v>
      </c>
      <c r="B29" s="40" t="s">
        <v>45</v>
      </c>
      <c r="C29" s="70">
        <v>16</v>
      </c>
      <c r="D29" s="40">
        <v>2118946807.6104</v>
      </c>
      <c r="E29" s="40">
        <v>0</v>
      </c>
      <c r="F29" s="40">
        <v>90078195.863900006</v>
      </c>
      <c r="G29" s="40">
        <v>43190230.259600006</v>
      </c>
      <c r="H29" s="40">
        <v>419345165.26630002</v>
      </c>
      <c r="I29" s="40">
        <f t="shared" si="0"/>
        <v>2671560399.0002003</v>
      </c>
      <c r="J29" s="71">
        <v>23</v>
      </c>
    </row>
    <row r="30" spans="1:10" ht="18" x14ac:dyDescent="0.4">
      <c r="A30" s="70">
        <v>24</v>
      </c>
      <c r="B30" s="40" t="s">
        <v>46</v>
      </c>
      <c r="C30" s="70">
        <v>20</v>
      </c>
      <c r="D30" s="40">
        <v>3609617809.5854001</v>
      </c>
      <c r="E30" s="40">
        <v>0</v>
      </c>
      <c r="F30" s="40">
        <v>153447863.28670001</v>
      </c>
      <c r="G30" s="40">
        <v>73574392.6109</v>
      </c>
      <c r="H30" s="40">
        <v>4298247176.1007004</v>
      </c>
      <c r="I30" s="40">
        <f t="shared" si="0"/>
        <v>8134887241.5837002</v>
      </c>
      <c r="J30" s="71">
        <v>24</v>
      </c>
    </row>
    <row r="31" spans="1:10" ht="18" x14ac:dyDescent="0.4">
      <c r="A31" s="70">
        <v>25</v>
      </c>
      <c r="B31" s="40" t="s">
        <v>47</v>
      </c>
      <c r="C31" s="70">
        <v>13</v>
      </c>
      <c r="D31" s="40">
        <v>1890465762.1379001</v>
      </c>
      <c r="E31" s="40">
        <f>-39238127.24</f>
        <v>-39238127.240000002</v>
      </c>
      <c r="F31" s="40">
        <v>80365276.081699997</v>
      </c>
      <c r="G31" s="40">
        <v>38533129.416600004</v>
      </c>
      <c r="H31" s="40">
        <v>334403460.40390003</v>
      </c>
      <c r="I31" s="40">
        <f t="shared" si="0"/>
        <v>2304529500.8001003</v>
      </c>
      <c r="J31" s="71">
        <v>25</v>
      </c>
    </row>
    <row r="32" spans="1:10" ht="18" x14ac:dyDescent="0.4">
      <c r="A32" s="70">
        <v>26</v>
      </c>
      <c r="B32" s="40" t="s">
        <v>48</v>
      </c>
      <c r="C32" s="70">
        <v>25</v>
      </c>
      <c r="D32" s="40">
        <v>3499106300.6072001</v>
      </c>
      <c r="E32" s="40">
        <v>0</v>
      </c>
      <c r="F32" s="40">
        <v>148749926.8802</v>
      </c>
      <c r="G32" s="40">
        <v>71321850.21509999</v>
      </c>
      <c r="H32" s="40">
        <v>668101037.79690003</v>
      </c>
      <c r="I32" s="40">
        <f t="shared" si="0"/>
        <v>4387279115.4994001</v>
      </c>
      <c r="J32" s="71">
        <v>26</v>
      </c>
    </row>
    <row r="33" spans="1:12" ht="18" x14ac:dyDescent="0.4">
      <c r="A33" s="70">
        <v>27</v>
      </c>
      <c r="B33" s="40" t="s">
        <v>49</v>
      </c>
      <c r="C33" s="70">
        <v>20</v>
      </c>
      <c r="D33" s="40">
        <v>2496249783.3590002</v>
      </c>
      <c r="E33" s="40">
        <f>-115776950.4</f>
        <v>-115776950.40000001</v>
      </c>
      <c r="F33" s="40">
        <v>106117660.0106</v>
      </c>
      <c r="G33" s="40">
        <v>50880750.069500007</v>
      </c>
      <c r="H33" s="40">
        <v>604915698.82219994</v>
      </c>
      <c r="I33" s="40">
        <f t="shared" si="0"/>
        <v>3142386941.8613</v>
      </c>
      <c r="J33" s="71">
        <v>27</v>
      </c>
    </row>
    <row r="34" spans="1:12" ht="18" x14ac:dyDescent="0.4">
      <c r="A34" s="70">
        <v>28</v>
      </c>
      <c r="B34" s="40" t="s">
        <v>50</v>
      </c>
      <c r="C34" s="70">
        <v>18</v>
      </c>
      <c r="D34" s="40">
        <v>2384076441.9844999</v>
      </c>
      <c r="E34" s="40">
        <f>-47177126.82</f>
        <v>-47177126.82</v>
      </c>
      <c r="F34" s="40">
        <v>101349077.7234</v>
      </c>
      <c r="G34" s="40">
        <v>48594334.749800004</v>
      </c>
      <c r="H34" s="40">
        <v>535560166.75660002</v>
      </c>
      <c r="I34" s="40">
        <f t="shared" si="0"/>
        <v>3022402894.3943</v>
      </c>
      <c r="J34" s="71">
        <v>28</v>
      </c>
    </row>
    <row r="35" spans="1:12" ht="18" x14ac:dyDescent="0.4">
      <c r="A35" s="70">
        <v>29</v>
      </c>
      <c r="B35" s="40" t="s">
        <v>51</v>
      </c>
      <c r="C35" s="70">
        <v>30</v>
      </c>
      <c r="D35" s="40">
        <v>3229291817.7915001</v>
      </c>
      <c r="E35" s="40">
        <f>-82028645.4</f>
        <v>-82028645.400000006</v>
      </c>
      <c r="F35" s="40">
        <v>137279888.2067</v>
      </c>
      <c r="G35" s="40">
        <v>65822255.039600007</v>
      </c>
      <c r="H35" s="40">
        <v>720882515.00849998</v>
      </c>
      <c r="I35" s="40">
        <f t="shared" si="0"/>
        <v>4071247830.6462998</v>
      </c>
      <c r="J35" s="71">
        <v>29</v>
      </c>
    </row>
    <row r="36" spans="1:12" ht="18" x14ac:dyDescent="0.4">
      <c r="A36" s="70">
        <v>30</v>
      </c>
      <c r="B36" s="40" t="s">
        <v>52</v>
      </c>
      <c r="C36" s="70">
        <v>33</v>
      </c>
      <c r="D36" s="40">
        <v>4073499664.8044</v>
      </c>
      <c r="E36" s="40">
        <f>-83688581.46</f>
        <v>-83688581.459999993</v>
      </c>
      <c r="F36" s="40">
        <v>173167867.80090001</v>
      </c>
      <c r="G36" s="40">
        <v>83029638.99499999</v>
      </c>
      <c r="H36" s="40">
        <v>1042959011.9234999</v>
      </c>
      <c r="I36" s="40">
        <f t="shared" si="0"/>
        <v>5288967602.0637999</v>
      </c>
      <c r="J36" s="71">
        <v>30</v>
      </c>
    </row>
    <row r="37" spans="1:12" ht="18" x14ac:dyDescent="0.4">
      <c r="A37" s="70">
        <v>31</v>
      </c>
      <c r="B37" s="40" t="s">
        <v>53</v>
      </c>
      <c r="C37" s="70">
        <v>17</v>
      </c>
      <c r="D37" s="40">
        <v>2553538498.1170001</v>
      </c>
      <c r="E37" s="40">
        <v>0</v>
      </c>
      <c r="F37" s="40">
        <v>108553051.0504</v>
      </c>
      <c r="G37" s="40">
        <v>52048458.844999984</v>
      </c>
      <c r="H37" s="40">
        <v>484046473.59249997</v>
      </c>
      <c r="I37" s="40">
        <f t="shared" si="0"/>
        <v>3198186481.6048994</v>
      </c>
      <c r="J37" s="71">
        <v>31</v>
      </c>
    </row>
    <row r="38" spans="1:12" ht="18" x14ac:dyDescent="0.4">
      <c r="A38" s="70">
        <v>32</v>
      </c>
      <c r="B38" s="40" t="s">
        <v>54</v>
      </c>
      <c r="C38" s="70">
        <v>23</v>
      </c>
      <c r="D38" s="40">
        <v>3165252528.6732998</v>
      </c>
      <c r="E38" s="40">
        <v>0</v>
      </c>
      <c r="F38" s="40">
        <v>134557524.62169999</v>
      </c>
      <c r="G38" s="40">
        <v>64516950.143399999</v>
      </c>
      <c r="H38" s="40">
        <v>800930720.41390002</v>
      </c>
      <c r="I38" s="40">
        <f t="shared" si="0"/>
        <v>4165257723.8522997</v>
      </c>
      <c r="J38" s="71">
        <v>32</v>
      </c>
    </row>
    <row r="39" spans="1:12" ht="18" x14ac:dyDescent="0.4">
      <c r="A39" s="70">
        <v>33</v>
      </c>
      <c r="B39" s="40" t="s">
        <v>55</v>
      </c>
      <c r="C39" s="70">
        <v>23</v>
      </c>
      <c r="D39" s="40">
        <v>3187899201.2918</v>
      </c>
      <c r="E39" s="40">
        <f>-35989038.17</f>
        <v>-35989038.170000002</v>
      </c>
      <c r="F39" s="40">
        <v>135520253.56060001</v>
      </c>
      <c r="G39" s="40">
        <v>64978554.46549999</v>
      </c>
      <c r="H39" s="40">
        <v>611771994.69799995</v>
      </c>
      <c r="I39" s="40">
        <f t="shared" si="0"/>
        <v>3964180965.8458996</v>
      </c>
      <c r="J39" s="71">
        <v>33</v>
      </c>
    </row>
    <row r="40" spans="1:12" ht="18" x14ac:dyDescent="0.4">
      <c r="A40" s="70">
        <v>34</v>
      </c>
      <c r="B40" s="40" t="s">
        <v>56</v>
      </c>
      <c r="C40" s="70">
        <v>16</v>
      </c>
      <c r="D40" s="40">
        <v>2389341116.6806998</v>
      </c>
      <c r="E40" s="40">
        <v>0</v>
      </c>
      <c r="F40" s="40">
        <v>101572883.4348</v>
      </c>
      <c r="G40" s="40">
        <v>48701643.961699985</v>
      </c>
      <c r="H40" s="40">
        <v>418553608.97790003</v>
      </c>
      <c r="I40" s="40">
        <f t="shared" si="0"/>
        <v>2958169253.0551</v>
      </c>
      <c r="J40" s="71">
        <v>34</v>
      </c>
    </row>
    <row r="41" spans="1:12" ht="18" x14ac:dyDescent="0.4">
      <c r="A41" s="70">
        <v>35</v>
      </c>
      <c r="B41" s="40" t="s">
        <v>57</v>
      </c>
      <c r="C41" s="70">
        <v>17</v>
      </c>
      <c r="D41" s="40">
        <v>2402273097.2181001</v>
      </c>
      <c r="E41" s="40">
        <v>0</v>
      </c>
      <c r="F41" s="40">
        <v>102122632.712</v>
      </c>
      <c r="G41" s="40">
        <v>48965234.918800004</v>
      </c>
      <c r="H41" s="40">
        <v>438943917.98030001</v>
      </c>
      <c r="I41" s="40">
        <f t="shared" si="0"/>
        <v>2992304882.8291998</v>
      </c>
      <c r="J41" s="71">
        <v>35</v>
      </c>
    </row>
    <row r="42" spans="1:12" ht="18" x14ac:dyDescent="0.4">
      <c r="A42" s="70">
        <v>36</v>
      </c>
      <c r="B42" s="40" t="s">
        <v>58</v>
      </c>
      <c r="C42" s="70">
        <v>14</v>
      </c>
      <c r="D42" s="40">
        <v>2170614330.8169999</v>
      </c>
      <c r="E42" s="40">
        <v>0</v>
      </c>
      <c r="F42" s="40">
        <v>92274625.362800002</v>
      </c>
      <c r="G42" s="40">
        <v>44243362.983900011</v>
      </c>
      <c r="H42" s="40">
        <v>430131413.88260001</v>
      </c>
      <c r="I42" s="40">
        <f t="shared" si="0"/>
        <v>2737263733.0462999</v>
      </c>
      <c r="J42" s="71">
        <v>36</v>
      </c>
    </row>
    <row r="43" spans="1:12" ht="18" x14ac:dyDescent="0.4">
      <c r="A43" s="70">
        <v>37</v>
      </c>
      <c r="B43" s="40" t="s">
        <v>904</v>
      </c>
      <c r="C43" s="70">
        <v>6</v>
      </c>
      <c r="D43" s="40">
        <v>958693673.10090005</v>
      </c>
      <c r="E43" s="40">
        <v>0</v>
      </c>
      <c r="F43" s="40">
        <v>40754867.535599999</v>
      </c>
      <c r="G43" s="40">
        <v>19540934.364500001</v>
      </c>
      <c r="H43" s="40">
        <v>1299286181.6398001</v>
      </c>
      <c r="I43" s="40">
        <f t="shared" si="0"/>
        <v>2318275656.6408</v>
      </c>
      <c r="J43" s="71">
        <v>37</v>
      </c>
    </row>
    <row r="44" spans="1:12" ht="18" x14ac:dyDescent="0.4">
      <c r="A44" s="70"/>
      <c r="B44" s="69" t="s">
        <v>905</v>
      </c>
      <c r="C44" s="40"/>
      <c r="D44" s="44">
        <f>SUM(D7:D43)</f>
        <v>105512096947.18938</v>
      </c>
      <c r="E44" s="44">
        <f>SUM(E7:E43)</f>
        <v>-774468886.32239997</v>
      </c>
      <c r="F44" s="44">
        <f t="shared" ref="F44:I44" si="1">SUM(F7:F43)</f>
        <v>4485407231.8790989</v>
      </c>
      <c r="G44" s="44">
        <f t="shared" ref="G44" si="2">SUM(G7:G43)</f>
        <v>2150640000.0002999</v>
      </c>
      <c r="H44" s="44">
        <f t="shared" si="1"/>
        <v>26815086553.240299</v>
      </c>
      <c r="I44" s="44">
        <f t="shared" si="1"/>
        <v>138188761845.98669</v>
      </c>
      <c r="J44" s="71"/>
      <c r="L44" s="1"/>
    </row>
    <row r="45" spans="1:12" ht="18" x14ac:dyDescent="0.4">
      <c r="A45" s="163"/>
      <c r="B45" s="163"/>
      <c r="C45" s="163"/>
      <c r="D45" s="163"/>
      <c r="E45" s="163"/>
      <c r="F45" s="163"/>
      <c r="G45" s="163"/>
      <c r="H45" s="163"/>
      <c r="I45" s="163"/>
      <c r="J45" s="163"/>
    </row>
    <row r="46" spans="1:12" ht="17.5" x14ac:dyDescent="0.35">
      <c r="A46" s="164"/>
      <c r="B46" s="165"/>
      <c r="C46" s="165"/>
      <c r="D46" s="165"/>
      <c r="E46" s="165"/>
      <c r="F46" s="165"/>
      <c r="G46" s="165"/>
      <c r="H46" s="165"/>
      <c r="I46" s="165"/>
      <c r="J46" s="166"/>
    </row>
    <row r="48" spans="1:12" x14ac:dyDescent="0.25">
      <c r="I48" s="1"/>
    </row>
    <row r="49" spans="6:9" x14ac:dyDescent="0.25">
      <c r="F49" s="2"/>
      <c r="G49" s="2"/>
      <c r="I49" s="1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</sheetData>
  <mergeCells count="5">
    <mergeCell ref="A1:J1"/>
    <mergeCell ref="A2:J2"/>
    <mergeCell ref="A3:J3"/>
    <mergeCell ref="A45:J45"/>
    <mergeCell ref="A46:J46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2018-08-28T08:59:09Z</cp:lastPrinted>
  <dcterms:created xsi:type="dcterms:W3CDTF">2003-11-12T08:54:16Z</dcterms:created>
  <dcterms:modified xsi:type="dcterms:W3CDTF">2019-01-24T12:44:15Z</dcterms:modified>
</cp:coreProperties>
</file>